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1028" tabRatio="601"/>
  </bookViews>
  <sheets>
    <sheet name="Tāme" sheetId="2" r:id="rId1"/>
    <sheet name="Finansēšanas plāns" sheetId="14" r:id="rId2"/>
    <sheet name="Atskaite" sheetId="15" r:id="rId3"/>
  </sheets>
  <calcPr calcId="191029"/>
</workbook>
</file>

<file path=xl/calcChain.xml><?xml version="1.0" encoding="utf-8"?>
<calcChain xmlns="http://schemas.openxmlformats.org/spreadsheetml/2006/main">
  <c r="C31" i="15" l="1"/>
  <c r="Y60" i="2" l="1"/>
  <c r="Z60" i="2"/>
  <c r="X60" i="2"/>
  <c r="C105" i="15"/>
  <c r="F69" i="15"/>
  <c r="G69" i="15"/>
  <c r="F70" i="15"/>
  <c r="G70" i="15"/>
  <c r="F71" i="15"/>
  <c r="G71" i="15"/>
  <c r="F72" i="15"/>
  <c r="G72" i="15"/>
  <c r="F73" i="15"/>
  <c r="G73" i="15"/>
  <c r="F74" i="15"/>
  <c r="G74" i="15"/>
  <c r="F75" i="15"/>
  <c r="G75" i="15"/>
  <c r="F76" i="15"/>
  <c r="G76" i="15"/>
  <c r="F77" i="15"/>
  <c r="G77" i="15"/>
  <c r="F78" i="15"/>
  <c r="G78" i="15"/>
  <c r="F79" i="15"/>
  <c r="G79" i="15"/>
  <c r="F80" i="15"/>
  <c r="G80" i="15"/>
  <c r="F81" i="15"/>
  <c r="G81" i="15"/>
  <c r="F82" i="15"/>
  <c r="G82" i="15"/>
  <c r="F83" i="15"/>
  <c r="G83" i="15"/>
  <c r="F95" i="15"/>
  <c r="F96" i="15"/>
  <c r="G96" i="15"/>
  <c r="F97" i="15"/>
  <c r="F98" i="15"/>
  <c r="G98" i="15"/>
  <c r="F99" i="15"/>
  <c r="F100" i="15"/>
  <c r="G100" i="15"/>
  <c r="F101" i="15"/>
  <c r="F102" i="15"/>
  <c r="G102" i="15"/>
  <c r="F103" i="15"/>
  <c r="F104" i="15"/>
  <c r="G104" i="15"/>
  <c r="B86" i="15"/>
  <c r="C86" i="15"/>
  <c r="B87" i="15"/>
  <c r="C87" i="15"/>
  <c r="B88" i="15"/>
  <c r="C88" i="15"/>
  <c r="B89" i="15"/>
  <c r="C89" i="15"/>
  <c r="B90" i="15"/>
  <c r="C90" i="15"/>
  <c r="B91" i="15"/>
  <c r="C91" i="15"/>
  <c r="B92" i="15"/>
  <c r="C92" i="15"/>
  <c r="B93" i="15"/>
  <c r="C93" i="15"/>
  <c r="B94" i="15"/>
  <c r="C94" i="15"/>
  <c r="B95" i="15"/>
  <c r="C95" i="15"/>
  <c r="G95" i="15" s="1"/>
  <c r="B96" i="15"/>
  <c r="C96" i="15"/>
  <c r="B97" i="15"/>
  <c r="C97" i="15"/>
  <c r="G97" i="15" s="1"/>
  <c r="B98" i="15"/>
  <c r="C98" i="15"/>
  <c r="B99" i="15"/>
  <c r="C99" i="15"/>
  <c r="G99" i="15" s="1"/>
  <c r="B100" i="15"/>
  <c r="C100" i="15"/>
  <c r="B101" i="15"/>
  <c r="C101" i="15"/>
  <c r="G101" i="15" s="1"/>
  <c r="B102" i="15"/>
  <c r="C102" i="15"/>
  <c r="B103" i="15"/>
  <c r="C103" i="15"/>
  <c r="G103" i="15" s="1"/>
  <c r="B104" i="15"/>
  <c r="C104" i="15"/>
  <c r="C85" i="15"/>
  <c r="B85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61" i="15"/>
  <c r="B83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61" i="15"/>
  <c r="F94" i="15"/>
  <c r="G94" i="15" s="1"/>
  <c r="F93" i="15"/>
  <c r="G93" i="15"/>
  <c r="F92" i="15"/>
  <c r="F91" i="15"/>
  <c r="F90" i="15"/>
  <c r="G90" i="15"/>
  <c r="F106" i="15"/>
  <c r="C106" i="15"/>
  <c r="B106" i="15"/>
  <c r="N12" i="2"/>
  <c r="O12" i="2"/>
  <c r="P12" i="2"/>
  <c r="Q12" i="2"/>
  <c r="R12" i="2"/>
  <c r="S12" i="2"/>
  <c r="T12" i="2"/>
  <c r="U12" i="2"/>
  <c r="V12" i="2"/>
  <c r="J12" i="2"/>
  <c r="K12" i="2"/>
  <c r="L12" i="2"/>
  <c r="M12" i="2"/>
  <c r="W44" i="2"/>
  <c r="W48" i="2"/>
  <c r="W49" i="2"/>
  <c r="W47" i="2"/>
  <c r="W42" i="2"/>
  <c r="G92" i="15" l="1"/>
  <c r="G91" i="15"/>
  <c r="G106" i="15"/>
  <c r="W28" i="2" l="1"/>
  <c r="W22" i="2" l="1"/>
  <c r="K36" i="2" l="1"/>
  <c r="L36" i="2"/>
  <c r="M36" i="2"/>
  <c r="N36" i="2"/>
  <c r="O36" i="2"/>
  <c r="P36" i="2"/>
  <c r="Q36" i="2"/>
  <c r="R36" i="2"/>
  <c r="S36" i="2"/>
  <c r="T36" i="2"/>
  <c r="U36" i="2"/>
  <c r="V36" i="2"/>
  <c r="J36" i="2"/>
  <c r="K57" i="2"/>
  <c r="L57" i="2"/>
  <c r="M57" i="2"/>
  <c r="N57" i="2"/>
  <c r="O57" i="2"/>
  <c r="P57" i="2"/>
  <c r="Q57" i="2"/>
  <c r="R57" i="2"/>
  <c r="S57" i="2"/>
  <c r="T57" i="2"/>
  <c r="U57" i="2"/>
  <c r="V57" i="2"/>
  <c r="J57" i="2"/>
  <c r="W58" i="2"/>
  <c r="W31" i="2"/>
  <c r="W30" i="2"/>
  <c r="W29" i="2"/>
  <c r="W27" i="2"/>
  <c r="W26" i="2"/>
  <c r="W51" i="2" l="1"/>
  <c r="W46" i="2"/>
  <c r="W45" i="2"/>
  <c r="W50" i="2"/>
  <c r="W43" i="2"/>
  <c r="W41" i="2"/>
  <c r="W40" i="2"/>
  <c r="W39" i="2"/>
  <c r="W37" i="2"/>
  <c r="W38" i="2"/>
  <c r="W24" i="2"/>
  <c r="W23" i="2"/>
  <c r="W21" i="2"/>
  <c r="W20" i="2"/>
  <c r="W25" i="2"/>
  <c r="W19" i="2"/>
  <c r="W18" i="2"/>
  <c r="A57" i="15" l="1"/>
  <c r="A51" i="15"/>
  <c r="F107" i="15"/>
  <c r="F89" i="15"/>
  <c r="F88" i="15"/>
  <c r="F87" i="15"/>
  <c r="F86" i="15"/>
  <c r="F85" i="15"/>
  <c r="F62" i="15"/>
  <c r="F63" i="15"/>
  <c r="F64" i="15"/>
  <c r="F65" i="15"/>
  <c r="F66" i="15"/>
  <c r="F67" i="15"/>
  <c r="F68" i="15"/>
  <c r="F61" i="15"/>
  <c r="A2" i="15" l="1"/>
  <c r="A49" i="15" s="1"/>
  <c r="A2" i="14"/>
  <c r="B107" i="15"/>
  <c r="D105" i="15"/>
  <c r="E105" i="15"/>
  <c r="D84" i="15"/>
  <c r="E84" i="15"/>
  <c r="D60" i="15"/>
  <c r="E60" i="15"/>
  <c r="D60" i="2"/>
  <c r="G57" i="2"/>
  <c r="H57" i="2"/>
  <c r="I57" i="2"/>
  <c r="F57" i="2"/>
  <c r="E31" i="15"/>
  <c r="D31" i="15"/>
  <c r="D32" i="15" s="1"/>
  <c r="E12" i="15" s="1"/>
  <c r="D17" i="14"/>
  <c r="E108" i="15" l="1"/>
  <c r="D108" i="15"/>
  <c r="W57" i="2"/>
  <c r="F105" i="15"/>
  <c r="F60" i="15"/>
  <c r="F84" i="15"/>
  <c r="E32" i="15"/>
  <c r="E14" i="14"/>
  <c r="E15" i="14"/>
  <c r="E13" i="14"/>
  <c r="E16" i="14"/>
  <c r="F108" i="15" l="1"/>
  <c r="E17" i="14"/>
  <c r="G36" i="2" l="1"/>
  <c r="H36" i="2"/>
  <c r="I36" i="2"/>
  <c r="F36" i="2"/>
  <c r="G12" i="2"/>
  <c r="H12" i="2"/>
  <c r="I12" i="2"/>
  <c r="F12" i="2"/>
  <c r="W35" i="2"/>
  <c r="W34" i="2"/>
  <c r="W33" i="2"/>
  <c r="W32" i="2"/>
  <c r="W17" i="2"/>
  <c r="W16" i="2"/>
  <c r="W15" i="2"/>
  <c r="W13" i="2"/>
  <c r="W14" i="2"/>
  <c r="G62" i="15" l="1"/>
  <c r="G66" i="15"/>
  <c r="G64" i="15"/>
  <c r="G68" i="15"/>
  <c r="G61" i="15"/>
  <c r="G65" i="15"/>
  <c r="G63" i="15"/>
  <c r="G67" i="15"/>
  <c r="N60" i="2"/>
  <c r="V60" i="2"/>
  <c r="T60" i="2"/>
  <c r="L60" i="2"/>
  <c r="S60" i="2"/>
  <c r="K60" i="2"/>
  <c r="U60" i="2"/>
  <c r="R60" i="2"/>
  <c r="J60" i="2"/>
  <c r="Q60" i="2"/>
  <c r="I60" i="2"/>
  <c r="P60" i="2"/>
  <c r="H60" i="2"/>
  <c r="M60" i="2"/>
  <c r="F60" i="2"/>
  <c r="O60" i="2"/>
  <c r="G60" i="2"/>
  <c r="W12" i="2"/>
  <c r="C60" i="15" l="1"/>
  <c r="G60" i="15" s="1"/>
  <c r="W52" i="2"/>
  <c r="W53" i="2"/>
  <c r="W54" i="2"/>
  <c r="W55" i="2"/>
  <c r="W56" i="2"/>
  <c r="W59" i="2"/>
  <c r="C107" i="15" l="1"/>
  <c r="G87" i="15"/>
  <c r="G86" i="15"/>
  <c r="G89" i="15"/>
  <c r="G85" i="15"/>
  <c r="G88" i="15"/>
  <c r="W36" i="2"/>
  <c r="W60" i="2" s="1"/>
  <c r="C84" i="15" l="1"/>
  <c r="C108" i="15" s="1"/>
  <c r="G108" i="15" s="1"/>
  <c r="G107" i="15"/>
  <c r="G105" i="15"/>
  <c r="G84" i="15" l="1"/>
</calcChain>
</file>

<file path=xl/sharedStrings.xml><?xml version="1.0" encoding="utf-8"?>
<sst xmlns="http://schemas.openxmlformats.org/spreadsheetml/2006/main" count="228" uniqueCount="162">
  <si>
    <t>Kopā:</t>
  </si>
  <si>
    <t>Izdevumi kopā</t>
  </si>
  <si>
    <t>Vieta</t>
  </si>
  <si>
    <t>Dalībn. skaits</t>
  </si>
  <si>
    <t>Nr.p.k.</t>
  </si>
  <si>
    <t>Darba devēja VSAOI</t>
  </si>
  <si>
    <t>Pārējie pamatlīdzekļi</t>
  </si>
  <si>
    <t>Izdevumi par sakaru pakalpojumiem</t>
  </si>
  <si>
    <t>EK kods:</t>
  </si>
  <si>
    <t>Mēnešalga</t>
  </si>
  <si>
    <t>Atalgojums fiziskajām personām uz tiesiskās attiecības regulējošu dokumentu pamata</t>
  </si>
  <si>
    <t>Izdevumi par komunālajiem pakalpojumiem</t>
  </si>
  <si>
    <t>Dažādi pakalpojumi</t>
  </si>
  <si>
    <t>Remontdarbi un iestāžu uzturēšanas pakalpojumi (izņemot kapitālo remontu)</t>
  </si>
  <si>
    <t>Informācijas tehnoloģiju pakalpojumi</t>
  </si>
  <si>
    <t>Īre un noma</t>
  </si>
  <si>
    <t>Izdevumi par dažādām precēm un inventāru</t>
  </si>
  <si>
    <t>Iestāžu uzturēšanas materiāli un preces</t>
  </si>
  <si>
    <t>Valsts un pašvaldību budžeta dotācija biedrībām un nodibinājumiem</t>
  </si>
  <si>
    <t>Biedra naudas, dalības maksa un iemaksas starptautiskajās institūcijās</t>
  </si>
  <si>
    <t>Iekšzemes darba un dienesta komandējumi</t>
  </si>
  <si>
    <t>Ārvalstu darba un dienesta komandējumi</t>
  </si>
  <si>
    <t xml:space="preserve">Pārējās preces </t>
  </si>
  <si>
    <t xml:space="preserve">EKK piemērošanu skatīt MKN Nr. 1031 </t>
  </si>
  <si>
    <t>https://likumi.lv/doc.php?id=124833</t>
  </si>
  <si>
    <t>Pasākuma sarīkošanas laiks           (kalendārā secībā)</t>
  </si>
  <si>
    <t>Starpība</t>
  </si>
  <si>
    <t>Nr.</t>
  </si>
  <si>
    <t>Summa, EUR</t>
  </si>
  <si>
    <t>%</t>
  </si>
  <si>
    <t>1.</t>
  </si>
  <si>
    <t>2.</t>
  </si>
  <si>
    <t>3.</t>
  </si>
  <si>
    <t>4.</t>
  </si>
  <si>
    <t>(Aizpildīt veselos skaitļos)</t>
  </si>
  <si>
    <t>Ceturksnis</t>
  </si>
  <si>
    <t>1.ceturksnis</t>
  </si>
  <si>
    <t>2.ceturksnis</t>
  </si>
  <si>
    <t>3.ceturksnis</t>
  </si>
  <si>
    <t>4.ceturksnis</t>
  </si>
  <si>
    <t>EK kods</t>
  </si>
  <si>
    <t>Izdevumu veids</t>
  </si>
  <si>
    <t>Apstiprināts tāmē gadam</t>
  </si>
  <si>
    <t>Saņemtie/izlie- totie līdzekļi par iepriekšējo periodu</t>
  </si>
  <si>
    <t>Atlikums perioda sākumā</t>
  </si>
  <si>
    <t>Dotācija</t>
  </si>
  <si>
    <t>Pārējās preces</t>
  </si>
  <si>
    <t>Valsts un pašvaldību budžeta dotācija biedrībām</t>
  </si>
  <si>
    <t>Kopā izdevumi</t>
  </si>
  <si>
    <t>Atlikums  perioda beigās</t>
  </si>
  <si>
    <r>
      <rPr>
        <b/>
        <u/>
        <sz val="10"/>
        <color indexed="8"/>
        <rFont val="Arial"/>
        <family val="2"/>
        <charset val="186"/>
      </rPr>
      <t>Atskaitei pievienojamie dokumenti:</t>
    </r>
    <r>
      <rPr>
        <b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 xml:space="preserve"> </t>
    </r>
  </si>
  <si>
    <t>*Tāme ir saskaņota, ja to parakstījis LSFP prezidents vai ģenerālsekretārs</t>
  </si>
  <si>
    <t>Sagatavotājs, telefons:</t>
  </si>
  <si>
    <t>EKK piemērošanu skatīt MKN Nr. 1031, https://likumi.lv/doc.php?id=124833</t>
  </si>
  <si>
    <t>KOPĀ:</t>
  </si>
  <si>
    <t>Izlietots kopā</t>
  </si>
  <si>
    <t>Pielikums Nr.1</t>
  </si>
  <si>
    <t>*Finansēšanas plāns ir saskaņots, ja to parakstījis LSFP prezidents vai ģenerālsekretārs</t>
  </si>
  <si>
    <t>Pielikums Nr.2</t>
  </si>
  <si>
    <t>Pielikums Nr.3</t>
  </si>
  <si>
    <t>1. Finansējums plānotajām aktivitātēm</t>
  </si>
  <si>
    <t>2. Finansējums plānotajām aktivitātēm (bērnu un jauniešu sporta atbalstam)</t>
  </si>
  <si>
    <t>3. Finansējums federācijas administratīvo izdevumu segšanai</t>
  </si>
  <si>
    <t>(Organizācijas (federācijas) nosaukums)</t>
  </si>
  <si>
    <t>LSFP piešķirto valsts budžeta līdzekļu (dotācijas) ietvaros</t>
  </si>
  <si>
    <t>valsts budžeta līdzekļu (dotācijas) saņemšanai</t>
  </si>
  <si>
    <t>2.daļa</t>
  </si>
  <si>
    <t>Saņemtie/izlietotie līdzekļi par iepriekšējo periodu</t>
  </si>
  <si>
    <t xml:space="preserve">1. Apstiprināts Valsts kases konta izraksts; </t>
  </si>
  <si>
    <t>Pasākuma, aktivitātes nosaukums</t>
  </si>
  <si>
    <t>Pasākuma, aktivitātes nosaukums (atbilstoši Tāmei)</t>
  </si>
  <si>
    <t>* Oranži iekrāsotos lauciņus organizācija (federācija)  aizpilda pašrocīgi</t>
  </si>
  <si>
    <t xml:space="preserve">  1.daļa</t>
  </si>
  <si>
    <t xml:space="preserve"> pa EK kodiem      </t>
  </si>
  <si>
    <t>ATSKAITE par LSFP piešķirto valsts budžeta līdzekļu (dotācijas) izlietojumu</t>
  </si>
  <si>
    <t>atbilstoši Tāmē plānotajām aktivitātēm</t>
  </si>
  <si>
    <t>** Zaļi iekrāsotie lauciņi satur formulas, taču, nepieciešamības gadījumā, organizācija (federācija) tos var mainīt pašrocīgi</t>
  </si>
  <si>
    <t>Plānoto izdevumu TĀME federācijas darbības un aktivitāšu nodrošināšanai 2023.gadā</t>
  </si>
  <si>
    <t>FINANSĒŠANAS PLĀNS 2023. gadam</t>
  </si>
  <si>
    <t>par 2023. gada________________ceturksni</t>
  </si>
  <si>
    <t>Atskaites ceturksnī saņemtie/izlie- totie līdzekļi</t>
  </si>
  <si>
    <t xml:space="preserve">2. Pirmdokumentu kopijas </t>
  </si>
  <si>
    <t>Atskaites ceturksnī saņemtie/izlietotie līdzekļi</t>
  </si>
  <si>
    <t>Latvijas kausa 1.posma sacensības sporta tūrismā</t>
  </si>
  <si>
    <t>Latvijas kausa 2.posma sacensības „Rīgas Skolēnu pils 33.atklātās sacensības sporta tūrismā”</t>
  </si>
  <si>
    <t>Sacensības alpīnisma tehnikā bērniem un jauniešiem</t>
  </si>
  <si>
    <t>Latvijas čempionāts un meistarsacīkstes - Latvijas skolēnu 77.spartakiāde sporta tūrismā</t>
  </si>
  <si>
    <t>Latvijas čempionāts boulderingā bērniem un jauniešiem 2023</t>
  </si>
  <si>
    <t xml:space="preserve">Latvijas kausa 4.posma sacensības sporta tūrismā </t>
  </si>
  <si>
    <t>Latvijas reitings sporta tūrismā</t>
  </si>
  <si>
    <t>Novadnieki</t>
  </si>
  <si>
    <t>Rīga</t>
  </si>
  <si>
    <t>Tautas klases sacensības kāpšanas sportā ‘’BOULDERINGS VISIEM’”individuāli un komandās</t>
  </si>
  <si>
    <t>Sacensības alpīnisma tehnikā "Sasaites"</t>
  </si>
  <si>
    <t>Kāpšanas sacensības alpīnismā</t>
  </si>
  <si>
    <t>Sacensības kāpšanas sportā grūtā kāpšana un ātrumkāpšanā</t>
  </si>
  <si>
    <t>Piedzīvojumu sacensības 'Remoss 2023'</t>
  </si>
  <si>
    <t>Latvijas reitings Kāpšanas sportā</t>
  </si>
  <si>
    <t>Olaine</t>
  </si>
  <si>
    <t>Ogre</t>
  </si>
  <si>
    <t>Jelgavas novads</t>
  </si>
  <si>
    <t>03.-04.06.2023</t>
  </si>
  <si>
    <t>25.-26.11.2023</t>
  </si>
  <si>
    <t>visu gadu</t>
  </si>
  <si>
    <t>18.-19.02.2023</t>
  </si>
  <si>
    <t>20.-21.05.2023</t>
  </si>
  <si>
    <t>21.-22.10.2023</t>
  </si>
  <si>
    <t>02.-03.12.2023</t>
  </si>
  <si>
    <t>Administratīvās izmaksas</t>
  </si>
  <si>
    <t>Latvijas kausa 3.posma sacensības sporta tūrismā “O. Kalpaka piemiņas kauss - 2023”</t>
  </si>
  <si>
    <t>28.05.-12.06.2023.</t>
  </si>
  <si>
    <t>Sacensības alpīnisma tehnikā "Winter open"</t>
  </si>
  <si>
    <t>24.-25.02.2023</t>
  </si>
  <si>
    <t xml:space="preserve">LČ kāpšanas sportā grūtajā kāpšanā “LEAD GAMES 2023” </t>
  </si>
  <si>
    <t>Alpīnistu atklātās sacensības kāpšanā "Individuāli"</t>
  </si>
  <si>
    <t>03.-04.03.2023</t>
  </si>
  <si>
    <t>Latvijas čempionāts kāpšanas sportā, boulderingā "Falkors kauss 2023"</t>
  </si>
  <si>
    <t>Sacensības alpīnisma tehnikā "Alima Romanova kauss 2023"</t>
  </si>
  <si>
    <t>LČ alpīnisma tehnikā "Zelmas Bej Mamokojana kauss"</t>
  </si>
  <si>
    <t xml:space="preserve">Ogres atklātās sacensības grūtajā kāpšanā "Ogre Open 2023", </t>
  </si>
  <si>
    <t>Tautas klases sacensības kāpšanas sportā. boulderingā "Mini Utopija" 2.posms</t>
  </si>
  <si>
    <t>Tautas klases sacensības kāpšanas sportā. Boulderingā "Mini Utopija" 1.posms</t>
  </si>
  <si>
    <t>Latvijas kauss  grūtājā kāpšanā ar augšējo drošināšanu bērniem un jauniešiem, 1. posms</t>
  </si>
  <si>
    <t>Latvijas kauss  grūtājā kāpšanā ar augšējo drošināšanu bērniem un jauniešiem, 2. posms</t>
  </si>
  <si>
    <t>22.04..2023</t>
  </si>
  <si>
    <t>Rīgas Skolēnu pils atklātās sacensības kāpšanas sportā II grūtajā kāpšanā H un Hm grupa</t>
  </si>
  <si>
    <t>Rīgas Skolēnu pils atklātās sacensības kāpšanas sportā I grūtajā kāpšanā H un Hm grupa</t>
  </si>
  <si>
    <t>Latvijas kauss boulderingā bērniem un jauniešiem</t>
  </si>
  <si>
    <t>Alpīnisma tehnikas sacensības "Gandra kauss"</t>
  </si>
  <si>
    <t>Seminārs sportistiem, treneriem un interesentiem</t>
  </si>
  <si>
    <t>Latvijas kausa posms bouldderingā Boulderfest vol5</t>
  </si>
  <si>
    <t>Tautas klases sacensības kāpšanas sportā "Utopija 2023"</t>
  </si>
  <si>
    <t>Latvijas kausa grūtajā kāpšanā ar augšējo drošināšanu bērniem,  3. posms</t>
  </si>
  <si>
    <t>28.04-30.04.2023</t>
  </si>
  <si>
    <t>Eiropas kauss kāpšanas sportā, posms jauniešiem boulderingā</t>
  </si>
  <si>
    <t>Duisburga (Vācija)</t>
  </si>
  <si>
    <t>08.06.-11.06.2023</t>
  </si>
  <si>
    <t>Viļņa (Lietuva)</t>
  </si>
  <si>
    <t>15.-16.09.2023</t>
  </si>
  <si>
    <t>Eiropas čempionāts kāpšanas sportā jauniešiem</t>
  </si>
  <si>
    <t>Helsinki (Somija)</t>
  </si>
  <si>
    <t>24.-25.06.2023</t>
  </si>
  <si>
    <t>Eiropas kauss kāpšanas sportā, posms jauniešiem grūtajā kāpšanā</t>
  </si>
  <si>
    <t>St.Pierre ne Faucigny (Francija)</t>
  </si>
  <si>
    <t>Prāga (Čehija), Briksena (Itālija)</t>
  </si>
  <si>
    <t>Pasaules kausa posms kāpšanas sportā</t>
  </si>
  <si>
    <t>05.-07.05.2023</t>
  </si>
  <si>
    <t>Grāca (Austrija)</t>
  </si>
  <si>
    <t>Sacensības kāpšanas sportā "Novadnieki OPEN"</t>
  </si>
  <si>
    <t xml:space="preserve"> </t>
  </si>
  <si>
    <t>I-VII</t>
  </si>
  <si>
    <t>X-XII</t>
  </si>
  <si>
    <t>VIII-IX</t>
  </si>
  <si>
    <t>Sadarbības līgums Nr. 2.2.1.1-23/03</t>
  </si>
  <si>
    <t>LATVIJA ALPĪNISTU SAVIENĪBA</t>
  </si>
  <si>
    <t>Māra Vilciņa, 29539205</t>
  </si>
  <si>
    <t>Māra Vilciņa</t>
  </si>
  <si>
    <t>LATVIJAS ALPĪNSTU SAVIENĪBA</t>
  </si>
  <si>
    <t>Sagatavotājs, telefons: Māra Vilciņa, 29539205</t>
  </si>
  <si>
    <t>30.03.-01.04.2023</t>
  </si>
  <si>
    <t>Dalība IFSC ĢA</t>
  </si>
  <si>
    <t>Singapūra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</si>
</sst>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u/>
      <sz val="10"/>
      <color theme="10"/>
      <name val="Arial"/>
      <family val="2"/>
      <charset val="186"/>
    </font>
    <font>
      <u/>
      <sz val="9"/>
      <color theme="10"/>
      <name val="Arial"/>
      <family val="2"/>
      <charset val="186"/>
    </font>
    <font>
      <b/>
      <sz val="16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rgb="FFFF0000"/>
      <name val="Arial"/>
      <family val="2"/>
      <charset val="186"/>
    </font>
    <font>
      <sz val="11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rgb="FF000000"/>
      <name val="Calibri"/>
      <family val="2"/>
      <charset val="186"/>
    </font>
    <font>
      <sz val="10"/>
      <color theme="1"/>
      <name val="Calibri"/>
      <family val="2"/>
      <charset val="186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/>
  </cellStyleXfs>
  <cellXfs count="1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2" fontId="2" fillId="0" borderId="0" xfId="0" applyNumberFormat="1" applyFont="1"/>
    <xf numFmtId="0" fontId="1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 wrapText="1"/>
    </xf>
    <xf numFmtId="0" fontId="2" fillId="0" borderId="1" xfId="1" applyBorder="1" applyAlignment="1">
      <alignment horizontal="center" textRotation="90" wrapText="1"/>
    </xf>
    <xf numFmtId="0" fontId="2" fillId="0" borderId="4" xfId="1" applyBorder="1" applyAlignment="1">
      <alignment horizontal="center" textRotation="90"/>
    </xf>
    <xf numFmtId="0" fontId="2" fillId="0" borderId="4" xfId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4" fillId="0" borderId="0" xfId="0" applyFont="1"/>
    <xf numFmtId="0" fontId="15" fillId="0" borderId="0" xfId="0" applyFont="1" applyAlignment="1">
      <alignment horizontal="center"/>
    </xf>
    <xf numFmtId="2" fontId="15" fillId="0" borderId="0" xfId="0" applyNumberFormat="1" applyFont="1"/>
    <xf numFmtId="2" fontId="10" fillId="0" borderId="4" xfId="0" applyNumberFormat="1" applyFont="1" applyBorder="1" applyAlignment="1">
      <alignment vertical="center" wrapText="1"/>
    </xf>
    <xf numFmtId="2" fontId="9" fillId="0" borderId="1" xfId="0" applyNumberFormat="1" applyFont="1" applyBorder="1"/>
    <xf numFmtId="2" fontId="10" fillId="0" borderId="1" xfId="0" applyNumberFormat="1" applyFont="1" applyBorder="1"/>
    <xf numFmtId="0" fontId="8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2" fontId="6" fillId="0" borderId="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3" fillId="0" borderId="6" xfId="0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6" fillId="0" borderId="0" xfId="0" applyFont="1"/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Continuous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0" borderId="0" xfId="0" applyFo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2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2" fillId="2" borderId="0" xfId="2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4" fillId="6" borderId="1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4" fillId="7" borderId="1" xfId="0" applyFont="1" applyFill="1" applyBorder="1" applyAlignment="1">
      <alignment wrapText="1"/>
    </xf>
    <xf numFmtId="0" fontId="25" fillId="8" borderId="1" xfId="0" applyFont="1" applyFill="1" applyBorder="1" applyAlignment="1">
      <alignment wrapText="1"/>
    </xf>
    <xf numFmtId="0" fontId="8" fillId="0" borderId="0" xfId="0" applyFont="1" applyAlignment="1"/>
    <xf numFmtId="0" fontId="5" fillId="0" borderId="0" xfId="0" applyFont="1" applyAlignment="1"/>
    <xf numFmtId="0" fontId="18" fillId="0" borderId="0" xfId="0" applyFont="1" applyAlignment="1"/>
    <xf numFmtId="0" fontId="2" fillId="0" borderId="12" xfId="0" applyFont="1" applyBorder="1" applyAlignment="1">
      <alignment vertical="center" wrapText="1"/>
    </xf>
    <xf numFmtId="0" fontId="3" fillId="0" borderId="1" xfId="0" applyFont="1" applyBorder="1" applyAlignment="1"/>
    <xf numFmtId="0" fontId="3" fillId="3" borderId="1" xfId="0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2" fillId="0" borderId="1" xfId="1" applyBorder="1" applyAlignment="1">
      <alignment vertical="center"/>
    </xf>
    <xf numFmtId="0" fontId="3" fillId="0" borderId="16" xfId="0" applyFont="1" applyBorder="1" applyAlignment="1"/>
    <xf numFmtId="0" fontId="2" fillId="2" borderId="0" xfId="0" applyFont="1" applyFill="1" applyAlignment="1">
      <alignment vertical="center"/>
    </xf>
    <xf numFmtId="0" fontId="12" fillId="0" borderId="0" xfId="2" applyBorder="1" applyAlignment="1">
      <alignment vertical="top"/>
    </xf>
    <xf numFmtId="0" fontId="3" fillId="0" borderId="0" xfId="0" applyFont="1" applyAlignment="1"/>
    <xf numFmtId="0" fontId="2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/>
    <xf numFmtId="0" fontId="2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wrapText="1"/>
    </xf>
    <xf numFmtId="14" fontId="26" fillId="8" borderId="1" xfId="0" applyNumberFormat="1" applyFont="1" applyFill="1" applyBorder="1" applyAlignment="1">
      <alignment horizontal="center" wrapText="1"/>
    </xf>
    <xf numFmtId="14" fontId="26" fillId="0" borderId="1" xfId="0" applyNumberFormat="1" applyFont="1" applyBorder="1" applyAlignment="1">
      <alignment horizontal="center" wrapText="1"/>
    </xf>
    <xf numFmtId="0" fontId="25" fillId="2" borderId="1" xfId="0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vertical="center" wrapText="1"/>
    </xf>
    <xf numFmtId="0" fontId="4" fillId="2" borderId="0" xfId="0" applyFont="1" applyFill="1"/>
    <xf numFmtId="0" fontId="6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4" fillId="0" borderId="0" xfId="0" applyFont="1" applyBorder="1" applyAlignment="1"/>
    <xf numFmtId="0" fontId="8" fillId="0" borderId="0" xfId="0" applyFont="1" applyBorder="1"/>
    <xf numFmtId="4" fontId="2" fillId="0" borderId="0" xfId="0" applyNumberFormat="1" applyFo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2" applyFont="1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doc.php?id=1248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tabSelected="1" zoomScale="120" zoomScaleNormal="120" workbookViewId="0">
      <selection activeCell="E64" sqref="E64"/>
    </sheetView>
  </sheetViews>
  <sheetFormatPr defaultColWidth="11.44140625" defaultRowHeight="13.2" x14ac:dyDescent="0.25"/>
  <cols>
    <col min="1" max="1" width="5" style="3" customWidth="1"/>
    <col min="2" max="2" width="14" style="133" customWidth="1"/>
    <col min="3" max="3" width="31.6640625" style="2" customWidth="1"/>
    <col min="4" max="4" width="6.88671875" style="151" customWidth="1"/>
    <col min="5" max="5" width="15.44140625" style="2" customWidth="1"/>
    <col min="6" max="6" width="6.33203125" style="2" hidden="1" customWidth="1"/>
    <col min="7" max="7" width="9.6640625" style="2" hidden="1" customWidth="1"/>
    <col min="8" max="8" width="6.33203125" style="13" hidden="1" customWidth="1"/>
    <col min="9" max="9" width="5.33203125" style="2" hidden="1" customWidth="1"/>
    <col min="10" max="10" width="7.33203125" style="2" customWidth="1"/>
    <col min="11" max="11" width="5.33203125" style="2" hidden="1" customWidth="1"/>
    <col min="12" max="12" width="7.44140625" style="2" hidden="1" customWidth="1"/>
    <col min="13" max="13" width="8" style="2" customWidth="1"/>
    <col min="14" max="14" width="9.6640625" style="2" bestFit="1" customWidth="1"/>
    <col min="15" max="15" width="5.33203125" style="2" customWidth="1"/>
    <col min="16" max="16" width="7" style="2" customWidth="1"/>
    <col min="17" max="17" width="7.5546875" style="2" customWidth="1"/>
    <col min="18" max="18" width="5.33203125" style="2" customWidth="1"/>
    <col min="19" max="19" width="5.5546875" style="2" bestFit="1" customWidth="1"/>
    <col min="20" max="20" width="9.6640625" style="2" bestFit="1" customWidth="1"/>
    <col min="21" max="21" width="5.5546875" style="2" bestFit="1" customWidth="1"/>
    <col min="22" max="22" width="9.6640625" style="2" bestFit="1" customWidth="1"/>
    <col min="23" max="23" width="9" style="3" customWidth="1"/>
    <col min="24" max="26" width="8.6640625" style="104" customWidth="1"/>
    <col min="27" max="16384" width="11.44140625" style="3"/>
  </cols>
  <sheetData>
    <row r="1" spans="1:39" s="6" customFormat="1" ht="15.6" customHeight="1" x14ac:dyDescent="0.3">
      <c r="A1" s="77" t="s">
        <v>56</v>
      </c>
      <c r="B1" s="134"/>
      <c r="C1" s="8"/>
      <c r="D1" s="73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Q1" s="163" t="s">
        <v>51</v>
      </c>
      <c r="R1" s="163"/>
      <c r="S1" s="163"/>
      <c r="T1" s="163"/>
      <c r="U1" s="163"/>
      <c r="V1" s="163"/>
      <c r="W1" s="163"/>
      <c r="X1" s="152"/>
      <c r="Y1" s="152"/>
      <c r="Z1" s="152"/>
    </row>
    <row r="2" spans="1:39" s="6" customFormat="1" ht="15.6" x14ac:dyDescent="0.3">
      <c r="A2" s="77" t="s">
        <v>153</v>
      </c>
      <c r="B2" s="42"/>
      <c r="C2" s="8"/>
      <c r="D2" s="73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163"/>
      <c r="R2" s="163"/>
      <c r="S2" s="163"/>
      <c r="T2" s="163"/>
      <c r="U2" s="163"/>
      <c r="V2" s="163"/>
      <c r="W2" s="163"/>
      <c r="X2" s="152"/>
      <c r="Y2" s="152"/>
      <c r="Z2" s="152"/>
    </row>
    <row r="3" spans="1:39" s="6" customFormat="1" ht="12" customHeight="1" x14ac:dyDescent="0.25">
      <c r="B3" s="134"/>
      <c r="C3" s="8"/>
      <c r="D3" s="73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72"/>
      <c r="R3" s="73"/>
      <c r="S3" s="73"/>
      <c r="T3" s="73"/>
      <c r="U3" s="8"/>
      <c r="V3" s="8"/>
      <c r="W3" s="8"/>
      <c r="X3" s="152"/>
      <c r="Y3" s="152"/>
      <c r="Z3" s="152"/>
    </row>
    <row r="4" spans="1:39" s="6" customFormat="1" ht="21.6" customHeight="1" x14ac:dyDescent="0.4">
      <c r="A4" s="173" t="s">
        <v>154</v>
      </c>
      <c r="B4" s="173"/>
      <c r="C4" s="173"/>
      <c r="D4" s="173"/>
      <c r="E4" s="173"/>
      <c r="F4" s="173"/>
      <c r="G4" s="173"/>
      <c r="H4" s="173"/>
      <c r="I4" s="173"/>
      <c r="J4" s="8"/>
      <c r="K4" s="8"/>
      <c r="L4" s="8"/>
      <c r="M4" s="8"/>
      <c r="N4" s="8"/>
      <c r="O4" s="8"/>
      <c r="P4" s="8"/>
      <c r="Q4" s="8"/>
      <c r="X4" s="152"/>
      <c r="Y4" s="152"/>
      <c r="Z4" s="152"/>
    </row>
    <row r="5" spans="1:39" s="6" customFormat="1" ht="15.75" customHeight="1" x14ac:dyDescent="0.25">
      <c r="A5" s="174" t="s">
        <v>63</v>
      </c>
      <c r="B5" s="174"/>
      <c r="C5" s="174"/>
      <c r="D5" s="174"/>
      <c r="E5" s="174"/>
      <c r="F5" s="174"/>
      <c r="G5" s="174"/>
      <c r="H5" s="174"/>
      <c r="I5" s="174"/>
      <c r="J5" s="8"/>
      <c r="K5" s="8"/>
      <c r="L5" s="8"/>
      <c r="M5" s="8"/>
      <c r="N5" s="8"/>
      <c r="O5" s="8"/>
      <c r="P5" s="8"/>
      <c r="Q5" s="8"/>
      <c r="X5" s="152"/>
      <c r="Y5" s="152"/>
      <c r="Z5" s="152"/>
    </row>
    <row r="6" spans="1:39" s="6" customFormat="1" ht="15.6" x14ac:dyDescent="0.3">
      <c r="A6" s="7"/>
      <c r="B6" s="134"/>
      <c r="C6" s="8"/>
      <c r="D6" s="73"/>
      <c r="F6" s="4"/>
      <c r="G6" s="8"/>
      <c r="H6" s="9"/>
      <c r="I6" s="8"/>
      <c r="J6" s="8"/>
      <c r="K6" s="8"/>
      <c r="L6" s="8"/>
      <c r="M6" s="8"/>
      <c r="N6" s="8"/>
      <c r="O6" s="8"/>
      <c r="P6" s="8"/>
      <c r="Q6" s="8"/>
      <c r="X6" s="152"/>
      <c r="Y6" s="152"/>
      <c r="Z6" s="152"/>
    </row>
    <row r="7" spans="1:39" s="6" customFormat="1" ht="17.399999999999999" x14ac:dyDescent="0.3">
      <c r="A7" s="36" t="s">
        <v>77</v>
      </c>
      <c r="B7" s="135"/>
      <c r="C7" s="36"/>
      <c r="D7" s="14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  <c r="Q7" s="171" t="s">
        <v>23</v>
      </c>
      <c r="R7" s="171"/>
      <c r="S7" s="171"/>
      <c r="T7" s="171"/>
      <c r="U7" s="171"/>
      <c r="V7" s="171"/>
      <c r="W7" s="8"/>
      <c r="X7" s="152"/>
      <c r="Y7" s="152"/>
      <c r="Z7" s="152"/>
    </row>
    <row r="8" spans="1:39" s="6" customFormat="1" ht="17.399999999999999" x14ac:dyDescent="0.3">
      <c r="A8" s="36" t="s">
        <v>64</v>
      </c>
      <c r="B8" s="135"/>
      <c r="C8" s="36"/>
      <c r="D8" s="148"/>
      <c r="E8" s="8"/>
      <c r="F8" s="4"/>
      <c r="G8" s="4"/>
      <c r="H8" s="12"/>
      <c r="I8" s="2"/>
      <c r="J8" s="4"/>
      <c r="K8" s="4"/>
      <c r="L8" s="4"/>
      <c r="M8" s="4"/>
      <c r="N8" s="4"/>
      <c r="O8" s="4"/>
      <c r="P8" s="8"/>
      <c r="Q8" s="33"/>
      <c r="R8" s="172" t="s">
        <v>24</v>
      </c>
      <c r="S8" s="172"/>
      <c r="T8" s="172"/>
      <c r="U8" s="172"/>
      <c r="V8" s="172"/>
      <c r="W8" s="8"/>
      <c r="X8" s="152"/>
      <c r="Y8" s="152"/>
      <c r="Z8" s="152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6" customFormat="1" ht="11.1" customHeight="1" x14ac:dyDescent="0.3">
      <c r="B9" s="42"/>
      <c r="C9" s="8"/>
      <c r="D9" s="73"/>
      <c r="E9" s="8"/>
      <c r="F9" s="4"/>
      <c r="G9" s="4"/>
      <c r="H9" s="12"/>
      <c r="I9" s="4"/>
      <c r="J9" s="4"/>
      <c r="K9" s="4"/>
      <c r="L9" s="4"/>
      <c r="M9" s="4"/>
      <c r="N9" s="4"/>
      <c r="O9" s="4"/>
      <c r="P9" s="8"/>
      <c r="Q9" s="8"/>
      <c r="R9" s="8"/>
      <c r="S9" s="8"/>
      <c r="T9" s="8"/>
      <c r="U9" s="8"/>
      <c r="V9" s="8"/>
      <c r="W9" s="8"/>
      <c r="X9" s="152"/>
      <c r="Y9" s="152"/>
      <c r="Z9" s="152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x14ac:dyDescent="0.25">
      <c r="A10" s="14"/>
      <c r="B10" s="136"/>
      <c r="C10" s="5"/>
      <c r="D10" s="149"/>
      <c r="E10" s="15" t="s">
        <v>8</v>
      </c>
      <c r="F10" s="26">
        <v>1110</v>
      </c>
      <c r="G10" s="32">
        <v>1150</v>
      </c>
      <c r="H10" s="32">
        <v>1210</v>
      </c>
      <c r="I10" s="10">
        <v>2110</v>
      </c>
      <c r="J10" s="10">
        <v>2120</v>
      </c>
      <c r="K10" s="32">
        <v>2210</v>
      </c>
      <c r="L10" s="10">
        <v>2220</v>
      </c>
      <c r="M10" s="10">
        <v>2230</v>
      </c>
      <c r="N10" s="26">
        <v>2240</v>
      </c>
      <c r="O10" s="32">
        <v>2250</v>
      </c>
      <c r="P10" s="10">
        <v>2260</v>
      </c>
      <c r="Q10" s="10">
        <v>2310</v>
      </c>
      <c r="R10" s="10">
        <v>2350</v>
      </c>
      <c r="S10" s="32">
        <v>2390</v>
      </c>
      <c r="T10" s="26">
        <v>3260</v>
      </c>
      <c r="U10" s="26">
        <v>5230</v>
      </c>
      <c r="V10" s="26">
        <v>7710</v>
      </c>
      <c r="W10" s="164" t="s">
        <v>1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18" customFormat="1" ht="114.6" customHeight="1" x14ac:dyDescent="0.25">
      <c r="A11" s="78" t="s">
        <v>4</v>
      </c>
      <c r="B11" s="78" t="s">
        <v>25</v>
      </c>
      <c r="C11" s="78" t="s">
        <v>69</v>
      </c>
      <c r="D11" s="78" t="s">
        <v>3</v>
      </c>
      <c r="E11" s="79" t="s">
        <v>2</v>
      </c>
      <c r="F11" s="27" t="s">
        <v>9</v>
      </c>
      <c r="G11" s="11" t="s">
        <v>10</v>
      </c>
      <c r="H11" s="17" t="s">
        <v>5</v>
      </c>
      <c r="I11" s="28" t="s">
        <v>20</v>
      </c>
      <c r="J11" s="11" t="s">
        <v>21</v>
      </c>
      <c r="K11" s="11" t="s">
        <v>7</v>
      </c>
      <c r="L11" s="11" t="s">
        <v>11</v>
      </c>
      <c r="M11" s="11" t="s">
        <v>12</v>
      </c>
      <c r="N11" s="29" t="s">
        <v>13</v>
      </c>
      <c r="O11" s="11" t="s">
        <v>14</v>
      </c>
      <c r="P11" s="27" t="s">
        <v>15</v>
      </c>
      <c r="Q11" s="11" t="s">
        <v>16</v>
      </c>
      <c r="R11" s="11" t="s">
        <v>17</v>
      </c>
      <c r="S11" s="11" t="s">
        <v>22</v>
      </c>
      <c r="T11" s="29" t="s">
        <v>18</v>
      </c>
      <c r="U11" s="30" t="s">
        <v>6</v>
      </c>
      <c r="V11" s="31" t="s">
        <v>19</v>
      </c>
      <c r="W11" s="165"/>
      <c r="X11" s="153" t="s">
        <v>150</v>
      </c>
      <c r="Y11" s="141" t="s">
        <v>152</v>
      </c>
      <c r="Z11" s="141" t="s">
        <v>151</v>
      </c>
    </row>
    <row r="12" spans="1:39" s="35" customFormat="1" ht="17.100000000000001" customHeight="1" x14ac:dyDescent="0.2">
      <c r="A12" s="166" t="s">
        <v>60</v>
      </c>
      <c r="B12" s="167"/>
      <c r="C12" s="167"/>
      <c r="D12" s="167"/>
      <c r="E12" s="168"/>
      <c r="F12" s="39">
        <f>SUM(F14:F35)</f>
        <v>0</v>
      </c>
      <c r="G12" s="39">
        <f>SUM(G14:G35)</f>
        <v>0</v>
      </c>
      <c r="H12" s="39">
        <f>SUM(H14:H35)</f>
        <v>0</v>
      </c>
      <c r="I12" s="39">
        <f>SUM(I14:I35)</f>
        <v>0</v>
      </c>
      <c r="J12" s="39">
        <f t="shared" ref="J12:V12" si="0">SUM(J13:J35)</f>
        <v>1628</v>
      </c>
      <c r="K12" s="39">
        <f t="shared" si="0"/>
        <v>0</v>
      </c>
      <c r="L12" s="39">
        <f t="shared" si="0"/>
        <v>0</v>
      </c>
      <c r="M12" s="39">
        <f t="shared" si="0"/>
        <v>4531</v>
      </c>
      <c r="N12" s="39">
        <f t="shared" si="0"/>
        <v>0</v>
      </c>
      <c r="O12" s="39">
        <f t="shared" si="0"/>
        <v>0</v>
      </c>
      <c r="P12" s="39">
        <f t="shared" si="0"/>
        <v>1220</v>
      </c>
      <c r="Q12" s="39">
        <f t="shared" si="0"/>
        <v>3230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4">
        <f>SUM(F12:V12)</f>
        <v>10609</v>
      </c>
      <c r="X12" s="154"/>
      <c r="Y12" s="154"/>
      <c r="Z12" s="154"/>
    </row>
    <row r="13" spans="1:39" s="21" customFormat="1" ht="41.4" customHeight="1" x14ac:dyDescent="0.3">
      <c r="A13" s="80">
        <v>1</v>
      </c>
      <c r="B13" s="142">
        <v>44954</v>
      </c>
      <c r="C13" s="112" t="s">
        <v>121</v>
      </c>
      <c r="D13" s="80">
        <v>131</v>
      </c>
      <c r="E13" s="80" t="s">
        <v>91</v>
      </c>
      <c r="F13" s="40"/>
      <c r="G13" s="40"/>
      <c r="H13" s="40"/>
      <c r="I13" s="40"/>
      <c r="J13" s="40"/>
      <c r="K13" s="40"/>
      <c r="L13" s="40"/>
      <c r="M13" s="40">
        <v>286</v>
      </c>
      <c r="N13" s="40"/>
      <c r="O13" s="40"/>
      <c r="P13" s="40"/>
      <c r="Q13" s="40"/>
      <c r="R13" s="40"/>
      <c r="S13" s="40"/>
      <c r="T13" s="40"/>
      <c r="U13" s="40"/>
      <c r="V13" s="40"/>
      <c r="W13" s="20">
        <f>SUM(F13:V13)</f>
        <v>286</v>
      </c>
      <c r="X13" s="155">
        <v>286</v>
      </c>
      <c r="Y13" s="155"/>
      <c r="Z13" s="155"/>
    </row>
    <row r="14" spans="1:39" s="21" customFormat="1" ht="28.95" customHeight="1" x14ac:dyDescent="0.3">
      <c r="A14" s="80">
        <v>2</v>
      </c>
      <c r="B14" s="142">
        <v>44961</v>
      </c>
      <c r="C14" s="112" t="s">
        <v>111</v>
      </c>
      <c r="D14" s="80">
        <v>10</v>
      </c>
      <c r="E14" s="80" t="s">
        <v>98</v>
      </c>
      <c r="F14" s="40"/>
      <c r="G14" s="40"/>
      <c r="H14" s="40"/>
      <c r="I14" s="40"/>
      <c r="J14" s="40"/>
      <c r="K14" s="40"/>
      <c r="L14" s="40"/>
      <c r="M14" s="40">
        <v>286</v>
      </c>
      <c r="N14" s="40"/>
      <c r="O14" s="40"/>
      <c r="P14" s="40"/>
      <c r="Q14" s="40"/>
      <c r="R14" s="40"/>
      <c r="S14" s="40"/>
      <c r="T14" s="40"/>
      <c r="U14" s="40"/>
      <c r="V14" s="40"/>
      <c r="W14" s="20">
        <f t="shared" ref="W14:W35" si="1">SUM(F14:V14)</f>
        <v>286</v>
      </c>
      <c r="X14" s="155">
        <v>286</v>
      </c>
      <c r="Y14" s="155"/>
      <c r="Z14" s="155"/>
    </row>
    <row r="15" spans="1:39" s="21" customFormat="1" ht="30" customHeight="1" x14ac:dyDescent="0.3">
      <c r="A15" s="80">
        <v>3</v>
      </c>
      <c r="B15" s="142" t="s">
        <v>112</v>
      </c>
      <c r="C15" s="113" t="s">
        <v>113</v>
      </c>
      <c r="D15" s="80">
        <v>88</v>
      </c>
      <c r="E15" s="80" t="s">
        <v>91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>
        <v>955</v>
      </c>
      <c r="R15" s="40"/>
      <c r="S15" s="40"/>
      <c r="T15" s="40"/>
      <c r="U15" s="40"/>
      <c r="V15" s="40"/>
      <c r="W15" s="20">
        <f t="shared" si="1"/>
        <v>955</v>
      </c>
      <c r="X15" s="155">
        <v>955</v>
      </c>
      <c r="Y15" s="155"/>
      <c r="Z15" s="155"/>
    </row>
    <row r="16" spans="1:39" s="21" customFormat="1" ht="31.2" customHeight="1" x14ac:dyDescent="0.3">
      <c r="A16" s="80">
        <v>4</v>
      </c>
      <c r="B16" s="143">
        <v>44983</v>
      </c>
      <c r="C16" s="115" t="s">
        <v>114</v>
      </c>
      <c r="D16" s="80">
        <v>29</v>
      </c>
      <c r="E16" s="80" t="s">
        <v>91</v>
      </c>
      <c r="F16" s="40"/>
      <c r="G16" s="40"/>
      <c r="H16" s="40"/>
      <c r="I16" s="40"/>
      <c r="J16" s="40"/>
      <c r="K16" s="40"/>
      <c r="L16" s="40"/>
      <c r="M16" s="40">
        <v>286</v>
      </c>
      <c r="N16" s="40"/>
      <c r="O16" s="40"/>
      <c r="P16" s="40"/>
      <c r="Q16" s="40"/>
      <c r="R16" s="40"/>
      <c r="S16" s="40"/>
      <c r="T16" s="40"/>
      <c r="U16" s="40"/>
      <c r="V16" s="40"/>
      <c r="W16" s="20">
        <f t="shared" si="1"/>
        <v>286</v>
      </c>
      <c r="X16" s="155">
        <v>286</v>
      </c>
      <c r="Y16" s="155"/>
      <c r="Z16" s="155"/>
    </row>
    <row r="17" spans="1:26" s="21" customFormat="1" ht="31.95" customHeight="1" x14ac:dyDescent="0.3">
      <c r="A17" s="80">
        <v>5</v>
      </c>
      <c r="B17" s="144" t="s">
        <v>115</v>
      </c>
      <c r="C17" s="113" t="s">
        <v>116</v>
      </c>
      <c r="D17" s="80">
        <v>95</v>
      </c>
      <c r="E17" s="80" t="s">
        <v>91</v>
      </c>
      <c r="F17" s="40"/>
      <c r="G17" s="40"/>
      <c r="H17" s="40"/>
      <c r="I17" s="40"/>
      <c r="J17" s="40"/>
      <c r="K17" s="40"/>
      <c r="L17" s="40"/>
      <c r="M17" s="40">
        <v>955</v>
      </c>
      <c r="N17" s="40"/>
      <c r="O17" s="40"/>
      <c r="P17" s="40"/>
      <c r="Q17" s="40"/>
      <c r="R17" s="40"/>
      <c r="S17" s="40"/>
      <c r="T17" s="40"/>
      <c r="U17" s="40"/>
      <c r="V17" s="40" t="s">
        <v>149</v>
      </c>
      <c r="W17" s="20">
        <f t="shared" si="1"/>
        <v>955</v>
      </c>
      <c r="X17" s="155">
        <v>955</v>
      </c>
      <c r="Y17" s="155"/>
      <c r="Z17" s="155"/>
    </row>
    <row r="18" spans="1:26" s="21" customFormat="1" ht="31.2" customHeight="1" x14ac:dyDescent="0.3">
      <c r="A18" s="80">
        <v>6</v>
      </c>
      <c r="B18" s="144">
        <v>44996</v>
      </c>
      <c r="C18" s="113" t="s">
        <v>117</v>
      </c>
      <c r="D18" s="80">
        <v>24</v>
      </c>
      <c r="E18" s="80" t="s">
        <v>91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>
        <v>196</v>
      </c>
      <c r="R18" s="40"/>
      <c r="S18" s="40"/>
      <c r="T18" s="40"/>
      <c r="U18" s="40"/>
      <c r="V18" s="40"/>
      <c r="W18" s="20">
        <f t="shared" ref="W18:W31" si="2">SUM(F18:V18)</f>
        <v>196</v>
      </c>
      <c r="X18" s="155">
        <v>196</v>
      </c>
      <c r="Y18" s="155"/>
      <c r="Z18" s="155"/>
    </row>
    <row r="19" spans="1:26" s="21" customFormat="1" ht="41.4" customHeight="1" x14ac:dyDescent="0.3">
      <c r="A19" s="80">
        <v>7</v>
      </c>
      <c r="B19" s="144">
        <v>45031</v>
      </c>
      <c r="C19" s="145" t="s">
        <v>92</v>
      </c>
      <c r="D19" s="80">
        <v>77</v>
      </c>
      <c r="E19" s="80" t="s">
        <v>91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>
        <v>286</v>
      </c>
      <c r="R19" s="40"/>
      <c r="S19" s="40"/>
      <c r="T19" s="40"/>
      <c r="U19" s="40"/>
      <c r="V19" s="40"/>
      <c r="W19" s="20">
        <f t="shared" si="2"/>
        <v>286</v>
      </c>
      <c r="X19" s="155">
        <v>286</v>
      </c>
      <c r="Y19" s="155"/>
      <c r="Z19" s="155"/>
    </row>
    <row r="20" spans="1:26" s="21" customFormat="1" ht="17.399999999999999" customHeight="1" x14ac:dyDescent="0.3">
      <c r="A20" s="80">
        <v>8</v>
      </c>
      <c r="B20" s="144">
        <v>45032</v>
      </c>
      <c r="C20" s="113" t="s">
        <v>93</v>
      </c>
      <c r="D20" s="80">
        <v>34</v>
      </c>
      <c r="E20" s="80" t="s">
        <v>91</v>
      </c>
      <c r="F20" s="40"/>
      <c r="G20" s="40"/>
      <c r="H20" s="40"/>
      <c r="I20" s="40"/>
      <c r="J20" s="40"/>
      <c r="K20" s="40"/>
      <c r="L20" s="40"/>
      <c r="M20" s="40">
        <v>286</v>
      </c>
      <c r="N20" s="40"/>
      <c r="O20" s="40"/>
      <c r="P20" s="40"/>
      <c r="Q20" s="40"/>
      <c r="R20" s="40"/>
      <c r="S20" s="40"/>
      <c r="T20" s="40"/>
      <c r="U20" s="40"/>
      <c r="V20" s="40"/>
      <c r="W20" s="20">
        <f t="shared" ref="W20:W24" si="3">SUM(F20:V20)</f>
        <v>286</v>
      </c>
      <c r="X20" s="155">
        <v>286</v>
      </c>
      <c r="Y20" s="155"/>
      <c r="Z20" s="155"/>
    </row>
    <row r="21" spans="1:26" s="21" customFormat="1" ht="33.6" customHeight="1" x14ac:dyDescent="0.3">
      <c r="A21" s="80">
        <v>9</v>
      </c>
      <c r="B21" s="144" t="s">
        <v>101</v>
      </c>
      <c r="C21" s="113" t="s">
        <v>118</v>
      </c>
      <c r="D21" s="80">
        <v>64</v>
      </c>
      <c r="E21" s="80" t="s">
        <v>91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>
        <v>870</v>
      </c>
      <c r="Q21" s="40">
        <v>175</v>
      </c>
      <c r="R21" s="40"/>
      <c r="S21" s="40"/>
      <c r="T21" s="40"/>
      <c r="U21" s="40"/>
      <c r="V21" s="40"/>
      <c r="W21" s="20">
        <f t="shared" si="3"/>
        <v>1045</v>
      </c>
      <c r="X21" s="155">
        <v>1045</v>
      </c>
      <c r="Y21" s="155"/>
      <c r="Z21" s="155"/>
    </row>
    <row r="22" spans="1:26" s="21" customFormat="1" ht="28.2" customHeight="1" x14ac:dyDescent="0.3">
      <c r="A22" s="80">
        <v>10</v>
      </c>
      <c r="B22" s="144" t="s">
        <v>110</v>
      </c>
      <c r="C22" s="113" t="s">
        <v>145</v>
      </c>
      <c r="D22" s="80">
        <v>2</v>
      </c>
      <c r="E22" s="137" t="s">
        <v>144</v>
      </c>
      <c r="F22" s="40"/>
      <c r="G22" s="40"/>
      <c r="H22" s="40"/>
      <c r="I22" s="40"/>
      <c r="J22" s="40">
        <v>1628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20">
        <f t="shared" ref="W22" si="4">SUM(F22:V22)</f>
        <v>1628</v>
      </c>
      <c r="X22" s="155">
        <v>1628</v>
      </c>
      <c r="Y22" s="155"/>
      <c r="Z22" s="155"/>
    </row>
    <row r="23" spans="1:26" s="21" customFormat="1" ht="28.95" customHeight="1" x14ac:dyDescent="0.3">
      <c r="A23" s="80">
        <v>11</v>
      </c>
      <c r="B23" s="144">
        <v>45122</v>
      </c>
      <c r="C23" s="113" t="s">
        <v>119</v>
      </c>
      <c r="D23" s="80">
        <v>75</v>
      </c>
      <c r="E23" s="80" t="s">
        <v>99</v>
      </c>
      <c r="F23" s="40"/>
      <c r="G23" s="40"/>
      <c r="H23" s="40"/>
      <c r="I23" s="40"/>
      <c r="J23" s="40"/>
      <c r="K23" s="40"/>
      <c r="L23" s="40"/>
      <c r="M23" s="40">
        <v>286</v>
      </c>
      <c r="N23" s="40"/>
      <c r="O23" s="40"/>
      <c r="P23" s="40"/>
      <c r="Q23" s="40"/>
      <c r="R23" s="40"/>
      <c r="S23" s="40"/>
      <c r="T23" s="40"/>
      <c r="U23" s="40"/>
      <c r="V23" s="40"/>
      <c r="W23" s="20">
        <f t="shared" si="3"/>
        <v>286</v>
      </c>
      <c r="X23" s="155">
        <v>286</v>
      </c>
      <c r="Y23" s="155"/>
      <c r="Z23" s="155"/>
    </row>
    <row r="24" spans="1:26" s="21" customFormat="1" ht="24.6" customHeight="1" x14ac:dyDescent="0.3">
      <c r="A24" s="80">
        <v>12</v>
      </c>
      <c r="B24" s="143">
        <v>45164</v>
      </c>
      <c r="C24" s="115" t="s">
        <v>94</v>
      </c>
      <c r="D24" s="80">
        <v>25</v>
      </c>
      <c r="E24" s="80" t="s">
        <v>91</v>
      </c>
      <c r="F24" s="40"/>
      <c r="G24" s="40"/>
      <c r="H24" s="40"/>
      <c r="I24" s="40"/>
      <c r="J24" s="40"/>
      <c r="K24" s="40"/>
      <c r="L24" s="40"/>
      <c r="M24" s="40">
        <v>286</v>
      </c>
      <c r="N24" s="40"/>
      <c r="O24" s="40"/>
      <c r="P24" s="40"/>
      <c r="Q24" s="40"/>
      <c r="R24" s="40"/>
      <c r="S24" s="40"/>
      <c r="T24" s="40"/>
      <c r="U24" s="40"/>
      <c r="V24" s="40"/>
      <c r="W24" s="20">
        <f t="shared" si="3"/>
        <v>286</v>
      </c>
      <c r="X24" s="155"/>
      <c r="Y24" s="155">
        <v>286</v>
      </c>
      <c r="Z24" s="155"/>
    </row>
    <row r="25" spans="1:26" s="21" customFormat="1" ht="32.4" customHeight="1" x14ac:dyDescent="0.3">
      <c r="A25" s="80">
        <v>13</v>
      </c>
      <c r="B25" s="144">
        <v>45171</v>
      </c>
      <c r="C25" s="112" t="s">
        <v>128</v>
      </c>
      <c r="D25" s="80">
        <v>60</v>
      </c>
      <c r="E25" s="80" t="s">
        <v>91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>
        <v>286</v>
      </c>
      <c r="R25" s="40"/>
      <c r="S25" s="40"/>
      <c r="T25" s="40"/>
      <c r="U25" s="40"/>
      <c r="V25" s="40"/>
      <c r="W25" s="20">
        <f t="shared" si="2"/>
        <v>286</v>
      </c>
      <c r="X25" s="155"/>
      <c r="Y25" s="155">
        <v>286</v>
      </c>
      <c r="Z25" s="155"/>
    </row>
    <row r="26" spans="1:26" s="21" customFormat="1" ht="30" customHeight="1" x14ac:dyDescent="0.3">
      <c r="A26" s="80">
        <v>14</v>
      </c>
      <c r="B26" s="144">
        <v>45178</v>
      </c>
      <c r="C26" s="112" t="s">
        <v>95</v>
      </c>
      <c r="D26" s="80">
        <v>80</v>
      </c>
      <c r="E26" s="80" t="s">
        <v>91</v>
      </c>
      <c r="F26" s="40"/>
      <c r="G26" s="40"/>
      <c r="H26" s="40"/>
      <c r="I26" s="40"/>
      <c r="J26" s="40"/>
      <c r="K26" s="40"/>
      <c r="L26" s="40"/>
      <c r="M26" s="40">
        <v>130</v>
      </c>
      <c r="N26" s="40"/>
      <c r="O26" s="40"/>
      <c r="P26" s="40"/>
      <c r="Q26" s="40">
        <v>156</v>
      </c>
      <c r="R26" s="40"/>
      <c r="S26" s="40"/>
      <c r="T26" s="40"/>
      <c r="U26" s="40"/>
      <c r="V26" s="40"/>
      <c r="W26" s="20">
        <f t="shared" si="2"/>
        <v>286</v>
      </c>
      <c r="X26" s="155"/>
      <c r="Y26" s="155">
        <v>286</v>
      </c>
      <c r="Z26" s="155"/>
    </row>
    <row r="27" spans="1:26" s="21" customFormat="1" ht="41.4" customHeight="1" x14ac:dyDescent="0.3">
      <c r="A27" s="80">
        <v>15</v>
      </c>
      <c r="B27" s="144">
        <v>45185</v>
      </c>
      <c r="C27" s="112" t="s">
        <v>120</v>
      </c>
      <c r="D27" s="80">
        <v>130</v>
      </c>
      <c r="E27" s="80" t="s">
        <v>91</v>
      </c>
      <c r="F27" s="40"/>
      <c r="G27" s="40"/>
      <c r="H27" s="40"/>
      <c r="I27" s="40"/>
      <c r="J27" s="40"/>
      <c r="K27" s="40"/>
      <c r="L27" s="40"/>
      <c r="M27" s="40">
        <v>286</v>
      </c>
      <c r="N27" s="40"/>
      <c r="O27" s="40"/>
      <c r="P27" s="40"/>
      <c r="Q27" s="40"/>
      <c r="R27" s="40"/>
      <c r="S27" s="40"/>
      <c r="T27" s="40"/>
      <c r="U27" s="40"/>
      <c r="V27" s="40"/>
      <c r="W27" s="20">
        <f t="shared" si="2"/>
        <v>286</v>
      </c>
      <c r="X27" s="155"/>
      <c r="Y27" s="155">
        <v>286</v>
      </c>
      <c r="Z27" s="155"/>
    </row>
    <row r="28" spans="1:26" s="21" customFormat="1" ht="28.95" customHeight="1" x14ac:dyDescent="0.3">
      <c r="A28" s="80">
        <v>16</v>
      </c>
      <c r="B28" s="144">
        <v>45200</v>
      </c>
      <c r="C28" s="112" t="s">
        <v>129</v>
      </c>
      <c r="D28" s="80">
        <v>45</v>
      </c>
      <c r="E28" s="80" t="s">
        <v>91</v>
      </c>
      <c r="F28" s="40"/>
      <c r="G28" s="40"/>
      <c r="H28" s="40"/>
      <c r="I28" s="40"/>
      <c r="J28" s="40"/>
      <c r="K28" s="40"/>
      <c r="L28" s="40"/>
      <c r="M28" s="40">
        <v>300</v>
      </c>
      <c r="N28" s="40"/>
      <c r="O28" s="40"/>
      <c r="P28" s="40"/>
      <c r="Q28" s="40"/>
      <c r="R28" s="40"/>
      <c r="S28" s="40"/>
      <c r="T28" s="40"/>
      <c r="U28" s="40"/>
      <c r="V28" s="40"/>
      <c r="W28" s="20">
        <f t="shared" si="2"/>
        <v>300</v>
      </c>
      <c r="X28" s="155"/>
      <c r="Y28" s="155">
        <v>300</v>
      </c>
      <c r="Z28" s="155"/>
    </row>
    <row r="29" spans="1:26" s="21" customFormat="1" ht="30.6" customHeight="1" x14ac:dyDescent="0.3">
      <c r="A29" s="80">
        <v>17</v>
      </c>
      <c r="B29" s="144">
        <v>45220</v>
      </c>
      <c r="C29" s="112" t="s">
        <v>130</v>
      </c>
      <c r="D29" s="80">
        <v>90</v>
      </c>
      <c r="E29" s="80" t="s">
        <v>91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>
        <v>350</v>
      </c>
      <c r="Q29" s="40">
        <v>318</v>
      </c>
      <c r="R29" s="40"/>
      <c r="S29" s="40"/>
      <c r="T29" s="40"/>
      <c r="U29" s="40"/>
      <c r="V29" s="40"/>
      <c r="W29" s="20">
        <f t="shared" si="2"/>
        <v>668</v>
      </c>
      <c r="X29" s="155"/>
      <c r="Y29" s="155"/>
      <c r="Z29" s="155">
        <v>668</v>
      </c>
    </row>
    <row r="30" spans="1:26" s="21" customFormat="1" ht="29.4" customHeight="1" x14ac:dyDescent="0.3">
      <c r="A30" s="80">
        <v>18</v>
      </c>
      <c r="B30" s="144">
        <v>45228</v>
      </c>
      <c r="C30" s="112" t="s">
        <v>148</v>
      </c>
      <c r="D30" s="80">
        <v>50</v>
      </c>
      <c r="E30" s="80" t="s">
        <v>90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>
        <v>286</v>
      </c>
      <c r="R30" s="40"/>
      <c r="S30" s="40"/>
      <c r="T30" s="40"/>
      <c r="U30" s="40"/>
      <c r="V30" s="40"/>
      <c r="W30" s="20">
        <f t="shared" si="2"/>
        <v>286</v>
      </c>
      <c r="X30" s="155"/>
      <c r="Y30" s="155"/>
      <c r="Z30" s="155">
        <v>286</v>
      </c>
    </row>
    <row r="31" spans="1:26" s="21" customFormat="1" ht="24" customHeight="1" x14ac:dyDescent="0.3">
      <c r="A31" s="80">
        <v>19</v>
      </c>
      <c r="B31" s="144">
        <v>45234</v>
      </c>
      <c r="C31" s="112" t="s">
        <v>96</v>
      </c>
      <c r="D31" s="80">
        <v>110</v>
      </c>
      <c r="E31" s="80" t="s">
        <v>100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>
        <v>286</v>
      </c>
      <c r="R31" s="40"/>
      <c r="S31" s="40"/>
      <c r="T31" s="40"/>
      <c r="U31" s="40"/>
      <c r="V31" s="40"/>
      <c r="W31" s="20">
        <f t="shared" si="2"/>
        <v>286</v>
      </c>
      <c r="X31" s="155"/>
      <c r="Y31" s="155"/>
      <c r="Z31" s="155">
        <v>286</v>
      </c>
    </row>
    <row r="32" spans="1:26" s="21" customFormat="1" ht="22.2" customHeight="1" x14ac:dyDescent="0.3">
      <c r="A32" s="80">
        <v>20</v>
      </c>
      <c r="B32" s="144">
        <v>45235</v>
      </c>
      <c r="C32" s="112" t="s">
        <v>93</v>
      </c>
      <c r="D32" s="80">
        <v>24</v>
      </c>
      <c r="E32" s="80" t="s">
        <v>91</v>
      </c>
      <c r="F32" s="40"/>
      <c r="G32" s="40"/>
      <c r="H32" s="40"/>
      <c r="I32" s="40"/>
      <c r="J32" s="40"/>
      <c r="K32" s="40"/>
      <c r="L32" s="40"/>
      <c r="M32" s="40">
        <v>286</v>
      </c>
      <c r="N32" s="40"/>
      <c r="O32" s="40"/>
      <c r="P32" s="40"/>
      <c r="Q32" s="40"/>
      <c r="R32" s="40"/>
      <c r="S32" s="40"/>
      <c r="T32" s="40"/>
      <c r="U32" s="40"/>
      <c r="V32" s="40"/>
      <c r="W32" s="20">
        <f t="shared" si="1"/>
        <v>286</v>
      </c>
      <c r="X32" s="155"/>
      <c r="Y32" s="155"/>
      <c r="Z32" s="155">
        <v>286</v>
      </c>
    </row>
    <row r="33" spans="1:26" s="21" customFormat="1" ht="28.2" customHeight="1" x14ac:dyDescent="0.3">
      <c r="A33" s="80">
        <v>21</v>
      </c>
      <c r="B33" s="142" t="s">
        <v>102</v>
      </c>
      <c r="C33" s="112" t="s">
        <v>131</v>
      </c>
      <c r="D33" s="80">
        <v>95</v>
      </c>
      <c r="E33" s="80" t="s">
        <v>91</v>
      </c>
      <c r="F33" s="40"/>
      <c r="G33" s="40"/>
      <c r="H33" s="40"/>
      <c r="I33" s="40"/>
      <c r="J33" s="40"/>
      <c r="K33" s="40"/>
      <c r="L33" s="40"/>
      <c r="M33" s="40">
        <v>286</v>
      </c>
      <c r="N33" s="40"/>
      <c r="O33" s="40"/>
      <c r="P33" s="40"/>
      <c r="Q33" s="40"/>
      <c r="R33" s="40"/>
      <c r="S33" s="40"/>
      <c r="T33" s="40"/>
      <c r="U33" s="40"/>
      <c r="V33" s="40"/>
      <c r="W33" s="20">
        <f t="shared" si="1"/>
        <v>286</v>
      </c>
      <c r="X33" s="155"/>
      <c r="Y33" s="155"/>
      <c r="Z33" s="155">
        <v>286</v>
      </c>
    </row>
    <row r="34" spans="1:26" s="21" customFormat="1" ht="41.4" customHeight="1" x14ac:dyDescent="0.3">
      <c r="A34" s="80">
        <v>22</v>
      </c>
      <c r="B34" s="142">
        <v>45275</v>
      </c>
      <c r="C34" s="112" t="s">
        <v>92</v>
      </c>
      <c r="D34" s="80">
        <v>95</v>
      </c>
      <c r="E34" s="80" t="s">
        <v>91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>
        <v>286</v>
      </c>
      <c r="R34" s="40"/>
      <c r="S34" s="40"/>
      <c r="T34" s="40"/>
      <c r="U34" s="40"/>
      <c r="V34" s="40"/>
      <c r="W34" s="20">
        <f t="shared" si="1"/>
        <v>286</v>
      </c>
      <c r="X34" s="155"/>
      <c r="Y34" s="155"/>
      <c r="Z34" s="155">
        <v>286</v>
      </c>
    </row>
    <row r="35" spans="1:26" s="21" customFormat="1" ht="25.95" customHeight="1" x14ac:dyDescent="0.3">
      <c r="A35" s="80">
        <v>23</v>
      </c>
      <c r="B35" s="146" t="s">
        <v>103</v>
      </c>
      <c r="C35" s="112" t="s">
        <v>97</v>
      </c>
      <c r="D35" s="80">
        <v>50</v>
      </c>
      <c r="E35" s="80" t="s">
        <v>91</v>
      </c>
      <c r="F35" s="40"/>
      <c r="G35" s="40"/>
      <c r="H35" s="40"/>
      <c r="I35" s="40"/>
      <c r="J35" s="40"/>
      <c r="K35" s="40"/>
      <c r="L35" s="40"/>
      <c r="M35" s="40">
        <v>572</v>
      </c>
      <c r="N35" s="40"/>
      <c r="O35" s="40"/>
      <c r="P35" s="40"/>
      <c r="Q35" s="40"/>
      <c r="R35" s="40"/>
      <c r="S35" s="40"/>
      <c r="T35" s="40"/>
      <c r="U35" s="40"/>
      <c r="V35" s="40"/>
      <c r="W35" s="20">
        <f t="shared" si="1"/>
        <v>572</v>
      </c>
      <c r="X35" s="155"/>
      <c r="Y35" s="155"/>
      <c r="Z35" s="155">
        <v>572</v>
      </c>
    </row>
    <row r="36" spans="1:26" s="35" customFormat="1" ht="14.1" customHeight="1" x14ac:dyDescent="0.2">
      <c r="A36" s="169" t="s">
        <v>61</v>
      </c>
      <c r="B36" s="169"/>
      <c r="C36" s="169"/>
      <c r="D36" s="169"/>
      <c r="E36" s="169"/>
      <c r="F36" s="147">
        <f>SUM(F52:F56)</f>
        <v>0</v>
      </c>
      <c r="G36" s="147">
        <f>SUM(G52:G56)</f>
        <v>0</v>
      </c>
      <c r="H36" s="147">
        <f>SUM(H52:H56)</f>
        <v>0</v>
      </c>
      <c r="I36" s="147">
        <f>SUM(I52:I56)</f>
        <v>0</v>
      </c>
      <c r="J36" s="147">
        <f t="shared" ref="J36:V36" si="5">SUM(J37:J56)</f>
        <v>1000</v>
      </c>
      <c r="K36" s="147">
        <f t="shared" si="5"/>
        <v>0</v>
      </c>
      <c r="L36" s="147">
        <f t="shared" si="5"/>
        <v>0</v>
      </c>
      <c r="M36" s="147">
        <f t="shared" si="5"/>
        <v>2761</v>
      </c>
      <c r="N36" s="147">
        <f t="shared" si="5"/>
        <v>668</v>
      </c>
      <c r="O36" s="147">
        <f t="shared" si="5"/>
        <v>0</v>
      </c>
      <c r="P36" s="147">
        <f t="shared" si="5"/>
        <v>540</v>
      </c>
      <c r="Q36" s="147">
        <f t="shared" si="5"/>
        <v>5097</v>
      </c>
      <c r="R36" s="147">
        <f t="shared" si="5"/>
        <v>0</v>
      </c>
      <c r="S36" s="147">
        <f t="shared" si="5"/>
        <v>0</v>
      </c>
      <c r="T36" s="147">
        <f t="shared" si="5"/>
        <v>0</v>
      </c>
      <c r="U36" s="147">
        <f t="shared" si="5"/>
        <v>0</v>
      </c>
      <c r="V36" s="147">
        <f t="shared" si="5"/>
        <v>0</v>
      </c>
      <c r="W36" s="34">
        <f>SUM(F36:V36)</f>
        <v>10066</v>
      </c>
      <c r="X36" s="154"/>
      <c r="Y36" s="154"/>
      <c r="Z36" s="154"/>
    </row>
    <row r="37" spans="1:26" s="21" customFormat="1" ht="31.2" customHeight="1" x14ac:dyDescent="0.3">
      <c r="A37" s="80">
        <v>1</v>
      </c>
      <c r="B37" s="142" t="s">
        <v>104</v>
      </c>
      <c r="C37" s="112" t="s">
        <v>83</v>
      </c>
      <c r="D37" s="80">
        <v>144</v>
      </c>
      <c r="E37" s="80" t="s">
        <v>91</v>
      </c>
      <c r="F37" s="40"/>
      <c r="G37" s="40"/>
      <c r="H37" s="40"/>
      <c r="I37" s="40"/>
      <c r="J37" s="40"/>
      <c r="K37" s="40"/>
      <c r="L37" s="40"/>
      <c r="M37" s="40">
        <v>668</v>
      </c>
      <c r="N37" s="40"/>
      <c r="O37" s="40"/>
      <c r="P37" s="40"/>
      <c r="Q37" s="40"/>
      <c r="R37" s="40"/>
      <c r="S37" s="40"/>
      <c r="T37" s="40"/>
      <c r="U37" s="40"/>
      <c r="V37" s="40"/>
      <c r="W37" s="20">
        <f t="shared" ref="W37:W51" si="6">SUM(F37:V37)</f>
        <v>668</v>
      </c>
      <c r="X37" s="155">
        <v>668</v>
      </c>
      <c r="Y37" s="155"/>
      <c r="Z37" s="155"/>
    </row>
    <row r="38" spans="1:26" s="21" customFormat="1" ht="45.6" customHeight="1" x14ac:dyDescent="0.3">
      <c r="A38" s="80">
        <v>2</v>
      </c>
      <c r="B38" s="142">
        <v>44981</v>
      </c>
      <c r="C38" s="111" t="s">
        <v>126</v>
      </c>
      <c r="D38" s="80">
        <v>41</v>
      </c>
      <c r="E38" s="80" t="s">
        <v>91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>
        <v>286</v>
      </c>
      <c r="R38" s="40"/>
      <c r="S38" s="40"/>
      <c r="T38" s="40"/>
      <c r="U38" s="40"/>
      <c r="V38" s="40"/>
      <c r="W38" s="20">
        <f>SUM(F38:V38)</f>
        <v>286</v>
      </c>
      <c r="X38" s="155">
        <v>286</v>
      </c>
      <c r="Y38" s="155"/>
      <c r="Z38" s="155"/>
    </row>
    <row r="39" spans="1:26" s="21" customFormat="1" ht="41.4" customHeight="1" x14ac:dyDescent="0.3">
      <c r="A39" s="80">
        <v>3</v>
      </c>
      <c r="B39" s="142">
        <v>44983</v>
      </c>
      <c r="C39" s="112" t="s">
        <v>122</v>
      </c>
      <c r="D39" s="80">
        <v>103</v>
      </c>
      <c r="E39" s="80" t="s">
        <v>91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>
        <v>668</v>
      </c>
      <c r="R39" s="40"/>
      <c r="S39" s="40"/>
      <c r="T39" s="40"/>
      <c r="U39" s="40"/>
      <c r="V39" s="40"/>
      <c r="W39" s="20">
        <f t="shared" si="6"/>
        <v>668</v>
      </c>
      <c r="X39" s="155">
        <v>668</v>
      </c>
      <c r="Y39" s="155"/>
      <c r="Z39" s="155"/>
    </row>
    <row r="40" spans="1:26" s="21" customFormat="1" ht="41.4" customHeight="1" x14ac:dyDescent="0.3">
      <c r="A40" s="80">
        <v>4</v>
      </c>
      <c r="B40" s="144">
        <v>45011</v>
      </c>
      <c r="C40" s="113" t="s">
        <v>123</v>
      </c>
      <c r="D40" s="80">
        <v>81</v>
      </c>
      <c r="E40" s="80" t="s">
        <v>90</v>
      </c>
      <c r="F40" s="40"/>
      <c r="G40" s="40"/>
      <c r="H40" s="40"/>
      <c r="I40" s="40"/>
      <c r="J40" s="40"/>
      <c r="K40" s="40"/>
      <c r="L40" s="40"/>
      <c r="M40" s="40">
        <v>370</v>
      </c>
      <c r="N40" s="40"/>
      <c r="O40" s="40"/>
      <c r="P40" s="40"/>
      <c r="Q40" s="40">
        <v>298</v>
      </c>
      <c r="R40" s="40"/>
      <c r="S40" s="40"/>
      <c r="T40" s="40"/>
      <c r="U40" s="40"/>
      <c r="V40" s="40"/>
      <c r="W40" s="20">
        <f t="shared" si="6"/>
        <v>668</v>
      </c>
      <c r="X40" s="155">
        <v>668</v>
      </c>
      <c r="Y40" s="155"/>
      <c r="Z40" s="155"/>
    </row>
    <row r="41" spans="1:26" s="21" customFormat="1" ht="41.4" customHeight="1" x14ac:dyDescent="0.3">
      <c r="A41" s="80">
        <v>5</v>
      </c>
      <c r="B41" s="144" t="s">
        <v>124</v>
      </c>
      <c r="C41" s="113" t="s">
        <v>84</v>
      </c>
      <c r="D41" s="80">
        <v>92</v>
      </c>
      <c r="E41" s="80" t="s">
        <v>91</v>
      </c>
      <c r="F41" s="40"/>
      <c r="G41" s="40"/>
      <c r="H41" s="40"/>
      <c r="I41" s="40"/>
      <c r="J41" s="40"/>
      <c r="K41" s="40"/>
      <c r="L41" s="40"/>
      <c r="M41" s="40"/>
      <c r="N41" s="40">
        <v>668</v>
      </c>
      <c r="O41" s="40"/>
      <c r="P41" s="40"/>
      <c r="Q41" s="40"/>
      <c r="R41" s="40"/>
      <c r="S41" s="40"/>
      <c r="T41" s="40"/>
      <c r="U41" s="40"/>
      <c r="V41" s="40"/>
      <c r="W41" s="20">
        <f t="shared" si="6"/>
        <v>668</v>
      </c>
      <c r="X41" s="155">
        <v>668</v>
      </c>
      <c r="Y41" s="155"/>
      <c r="Z41" s="155"/>
    </row>
    <row r="42" spans="1:26" s="21" customFormat="1" ht="43.95" customHeight="1" x14ac:dyDescent="0.3">
      <c r="A42" s="80">
        <v>6</v>
      </c>
      <c r="B42" s="144" t="s">
        <v>133</v>
      </c>
      <c r="C42" s="114" t="s">
        <v>134</v>
      </c>
      <c r="D42" s="80">
        <v>5</v>
      </c>
      <c r="E42" s="80" t="s">
        <v>137</v>
      </c>
      <c r="F42" s="40"/>
      <c r="G42" s="40"/>
      <c r="H42" s="40"/>
      <c r="I42" s="40"/>
      <c r="J42" s="40">
        <v>300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20">
        <f t="shared" ref="W42" si="7">SUM(F42:V42)</f>
        <v>300</v>
      </c>
      <c r="X42" s="155">
        <v>300</v>
      </c>
      <c r="Y42" s="155"/>
      <c r="Z42" s="155"/>
    </row>
    <row r="43" spans="1:26" s="21" customFormat="1" ht="43.95" customHeight="1" x14ac:dyDescent="0.3">
      <c r="A43" s="80">
        <v>7</v>
      </c>
      <c r="B43" s="144">
        <v>45051</v>
      </c>
      <c r="C43" s="114" t="s">
        <v>125</v>
      </c>
      <c r="D43" s="80">
        <v>39</v>
      </c>
      <c r="E43" s="80" t="s">
        <v>91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>
        <v>286</v>
      </c>
      <c r="R43" s="40"/>
      <c r="S43" s="40"/>
      <c r="T43" s="40"/>
      <c r="U43" s="40"/>
      <c r="V43" s="40"/>
      <c r="W43" s="20">
        <f t="shared" si="6"/>
        <v>286</v>
      </c>
      <c r="X43" s="155">
        <v>286</v>
      </c>
      <c r="Y43" s="155"/>
      <c r="Z43" s="155"/>
    </row>
    <row r="44" spans="1:26" s="21" customFormat="1" ht="31.95" customHeight="1" x14ac:dyDescent="0.3">
      <c r="A44" s="80">
        <v>8</v>
      </c>
      <c r="B44" s="144" t="s">
        <v>146</v>
      </c>
      <c r="C44" s="114" t="s">
        <v>134</v>
      </c>
      <c r="D44" s="80">
        <v>1</v>
      </c>
      <c r="E44" s="137" t="s">
        <v>147</v>
      </c>
      <c r="F44" s="40"/>
      <c r="G44" s="40"/>
      <c r="H44" s="40"/>
      <c r="I44" s="40"/>
      <c r="J44" s="40">
        <v>100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20">
        <f>SUM(F44:V44)</f>
        <v>100</v>
      </c>
      <c r="X44" s="155">
        <v>100</v>
      </c>
      <c r="Y44" s="155"/>
      <c r="Z44" s="155"/>
    </row>
    <row r="45" spans="1:26" s="21" customFormat="1" ht="41.4" customHeight="1" x14ac:dyDescent="0.3">
      <c r="A45" s="80">
        <v>9</v>
      </c>
      <c r="B45" s="144" t="s">
        <v>105</v>
      </c>
      <c r="C45" s="113" t="s">
        <v>86</v>
      </c>
      <c r="D45" s="80">
        <v>83</v>
      </c>
      <c r="E45" s="80" t="s">
        <v>91</v>
      </c>
      <c r="F45" s="40"/>
      <c r="G45" s="40"/>
      <c r="H45" s="40"/>
      <c r="I45" s="40"/>
      <c r="J45" s="40"/>
      <c r="K45" s="40"/>
      <c r="L45" s="40"/>
      <c r="M45" s="40">
        <v>955</v>
      </c>
      <c r="N45" s="40"/>
      <c r="O45" s="40"/>
      <c r="P45" s="40"/>
      <c r="Q45" s="40"/>
      <c r="R45" s="40"/>
      <c r="S45" s="40"/>
      <c r="T45" s="40"/>
      <c r="U45" s="40"/>
      <c r="V45" s="40"/>
      <c r="W45" s="20">
        <f t="shared" si="6"/>
        <v>955</v>
      </c>
      <c r="X45" s="155">
        <v>955</v>
      </c>
      <c r="Y45" s="155"/>
      <c r="Z45" s="155"/>
    </row>
    <row r="46" spans="1:26" s="21" customFormat="1" ht="31.95" customHeight="1" x14ac:dyDescent="0.3">
      <c r="A46" s="80">
        <v>10</v>
      </c>
      <c r="B46" s="144">
        <v>45073</v>
      </c>
      <c r="C46" s="113" t="s">
        <v>87</v>
      </c>
      <c r="D46" s="80">
        <v>113</v>
      </c>
      <c r="E46" s="80" t="s">
        <v>91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>
        <v>540</v>
      </c>
      <c r="Q46" s="40">
        <v>415</v>
      </c>
      <c r="R46" s="40"/>
      <c r="S46" s="40"/>
      <c r="T46" s="40"/>
      <c r="U46" s="40"/>
      <c r="V46" s="40"/>
      <c r="W46" s="20">
        <f t="shared" si="6"/>
        <v>955</v>
      </c>
      <c r="X46" s="155">
        <v>955</v>
      </c>
      <c r="Y46" s="155"/>
      <c r="Z46" s="155"/>
    </row>
    <row r="47" spans="1:26" s="21" customFormat="1" ht="43.95" customHeight="1" x14ac:dyDescent="0.3">
      <c r="A47" s="80">
        <v>11</v>
      </c>
      <c r="B47" s="144" t="s">
        <v>136</v>
      </c>
      <c r="C47" s="114" t="s">
        <v>134</v>
      </c>
      <c r="D47" s="80">
        <v>5</v>
      </c>
      <c r="E47" s="80" t="s">
        <v>135</v>
      </c>
      <c r="F47" s="40"/>
      <c r="G47" s="40"/>
      <c r="H47" s="40"/>
      <c r="I47" s="40"/>
      <c r="J47" s="40">
        <v>300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20">
        <f t="shared" si="6"/>
        <v>300</v>
      </c>
      <c r="X47" s="155">
        <v>300</v>
      </c>
      <c r="Y47" s="155"/>
      <c r="Z47" s="155"/>
    </row>
    <row r="48" spans="1:26" s="21" customFormat="1" ht="31.95" customHeight="1" x14ac:dyDescent="0.3">
      <c r="A48" s="80">
        <v>12</v>
      </c>
      <c r="B48" s="144" t="s">
        <v>141</v>
      </c>
      <c r="C48" s="114" t="s">
        <v>142</v>
      </c>
      <c r="D48" s="80">
        <v>1</v>
      </c>
      <c r="E48" s="137" t="s">
        <v>143</v>
      </c>
      <c r="F48" s="40"/>
      <c r="G48" s="40"/>
      <c r="H48" s="40"/>
      <c r="I48" s="40"/>
      <c r="J48" s="40">
        <v>100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20">
        <f>SUM(F48:V48)</f>
        <v>100</v>
      </c>
      <c r="X48" s="155">
        <v>100</v>
      </c>
      <c r="Y48" s="155"/>
      <c r="Z48" s="155"/>
    </row>
    <row r="49" spans="1:26" s="21" customFormat="1" ht="31.95" customHeight="1" x14ac:dyDescent="0.3">
      <c r="A49" s="80">
        <v>13</v>
      </c>
      <c r="B49" s="144" t="s">
        <v>138</v>
      </c>
      <c r="C49" s="113" t="s">
        <v>139</v>
      </c>
      <c r="D49" s="80">
        <v>2</v>
      </c>
      <c r="E49" s="80" t="s">
        <v>140</v>
      </c>
      <c r="F49" s="40"/>
      <c r="G49" s="40"/>
      <c r="H49" s="40"/>
      <c r="I49" s="40"/>
      <c r="J49" s="40">
        <v>200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20">
        <f>SUM(F49:V49)</f>
        <v>200</v>
      </c>
      <c r="X49" s="155"/>
      <c r="Y49" s="155">
        <v>200</v>
      </c>
      <c r="Z49" s="155"/>
    </row>
    <row r="50" spans="1:26" s="21" customFormat="1" ht="31.95" customHeight="1" x14ac:dyDescent="0.3">
      <c r="A50" s="80">
        <v>14</v>
      </c>
      <c r="B50" s="144">
        <v>45170</v>
      </c>
      <c r="C50" s="113" t="s">
        <v>85</v>
      </c>
      <c r="D50" s="80">
        <v>30</v>
      </c>
      <c r="E50" s="80" t="s">
        <v>91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286</v>
      </c>
      <c r="R50" s="40"/>
      <c r="S50" s="40"/>
      <c r="T50" s="40"/>
      <c r="U50" s="40"/>
      <c r="V50" s="40"/>
      <c r="W50" s="20">
        <f>SUM(F50:V50)</f>
        <v>286</v>
      </c>
      <c r="X50" s="155"/>
      <c r="Y50" s="155">
        <v>286</v>
      </c>
      <c r="Z50" s="155"/>
    </row>
    <row r="51" spans="1:26" s="21" customFormat="1" ht="30.6" customHeight="1" x14ac:dyDescent="0.3">
      <c r="A51" s="80">
        <v>15</v>
      </c>
      <c r="B51" s="144">
        <v>45213</v>
      </c>
      <c r="C51" s="112" t="s">
        <v>127</v>
      </c>
      <c r="D51" s="80">
        <v>80</v>
      </c>
      <c r="E51" s="80" t="s">
        <v>91</v>
      </c>
      <c r="F51" s="40"/>
      <c r="G51" s="40"/>
      <c r="H51" s="40"/>
      <c r="I51" s="40"/>
      <c r="J51" s="40"/>
      <c r="K51" s="40"/>
      <c r="L51" s="40"/>
      <c r="M51" s="40">
        <v>300</v>
      </c>
      <c r="N51" s="40"/>
      <c r="O51" s="40"/>
      <c r="P51" s="40"/>
      <c r="Q51" s="40">
        <v>368</v>
      </c>
      <c r="R51" s="40"/>
      <c r="S51" s="40"/>
      <c r="T51" s="40"/>
      <c r="U51" s="40"/>
      <c r="V51" s="40"/>
      <c r="W51" s="20">
        <f t="shared" si="6"/>
        <v>668</v>
      </c>
      <c r="X51" s="155"/>
      <c r="Y51" s="155">
        <v>668</v>
      </c>
      <c r="Z51" s="155"/>
    </row>
    <row r="52" spans="1:26" s="21" customFormat="1" ht="41.4" customHeight="1" x14ac:dyDescent="0.3">
      <c r="A52" s="80">
        <v>16</v>
      </c>
      <c r="B52" s="144" t="s">
        <v>106</v>
      </c>
      <c r="C52" s="112" t="s">
        <v>109</v>
      </c>
      <c r="D52" s="80">
        <v>110</v>
      </c>
      <c r="E52" s="80" t="s">
        <v>91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668</v>
      </c>
      <c r="R52" s="40"/>
      <c r="S52" s="40"/>
      <c r="T52" s="40"/>
      <c r="U52" s="40"/>
      <c r="V52" s="40"/>
      <c r="W52" s="20">
        <f t="shared" ref="W52:W59" si="8">SUM(F52:V52)</f>
        <v>668</v>
      </c>
      <c r="X52" s="155"/>
      <c r="Y52" s="155"/>
      <c r="Z52" s="155">
        <v>668</v>
      </c>
    </row>
    <row r="53" spans="1:26" s="21" customFormat="1" ht="29.4" customHeight="1" x14ac:dyDescent="0.3">
      <c r="A53" s="80">
        <v>17</v>
      </c>
      <c r="B53" s="142">
        <v>45261</v>
      </c>
      <c r="C53" s="112" t="s">
        <v>132</v>
      </c>
      <c r="D53" s="80">
        <v>80</v>
      </c>
      <c r="E53" s="80" t="s">
        <v>91</v>
      </c>
      <c r="F53" s="40"/>
      <c r="G53" s="40"/>
      <c r="H53" s="40"/>
      <c r="I53" s="40"/>
      <c r="J53" s="40"/>
      <c r="K53" s="40"/>
      <c r="L53" s="40"/>
      <c r="M53" s="40">
        <v>300</v>
      </c>
      <c r="N53" s="40"/>
      <c r="O53" s="40"/>
      <c r="P53" s="40"/>
      <c r="Q53" s="40">
        <v>368</v>
      </c>
      <c r="R53" s="40"/>
      <c r="S53" s="40"/>
      <c r="T53" s="40"/>
      <c r="U53" s="40"/>
      <c r="V53" s="40"/>
      <c r="W53" s="20">
        <f t="shared" si="8"/>
        <v>668</v>
      </c>
      <c r="X53" s="155"/>
      <c r="Y53" s="155"/>
      <c r="Z53" s="155">
        <v>668</v>
      </c>
    </row>
    <row r="54" spans="1:26" s="21" customFormat="1" ht="28.95" customHeight="1" x14ac:dyDescent="0.3">
      <c r="A54" s="80">
        <v>18</v>
      </c>
      <c r="B54" s="142">
        <v>45262</v>
      </c>
      <c r="C54" s="112" t="s">
        <v>85</v>
      </c>
      <c r="D54" s="80">
        <v>30</v>
      </c>
      <c r="E54" s="80" t="s">
        <v>91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>
        <v>286</v>
      </c>
      <c r="R54" s="40"/>
      <c r="S54" s="40"/>
      <c r="T54" s="40"/>
      <c r="U54" s="40"/>
      <c r="V54" s="40"/>
      <c r="W54" s="20">
        <f t="shared" si="8"/>
        <v>286</v>
      </c>
      <c r="X54" s="155"/>
      <c r="Y54" s="155"/>
      <c r="Z54" s="155">
        <v>286</v>
      </c>
    </row>
    <row r="55" spans="1:26" s="21" customFormat="1" ht="31.2" customHeight="1" x14ac:dyDescent="0.3">
      <c r="A55" s="80">
        <v>19</v>
      </c>
      <c r="B55" s="142" t="s">
        <v>107</v>
      </c>
      <c r="C55" s="112" t="s">
        <v>88</v>
      </c>
      <c r="D55" s="80">
        <v>98</v>
      </c>
      <c r="E55" s="80" t="s">
        <v>91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>
        <v>668</v>
      </c>
      <c r="R55" s="40"/>
      <c r="S55" s="40"/>
      <c r="T55" s="40"/>
      <c r="U55" s="40"/>
      <c r="V55" s="40"/>
      <c r="W55" s="20">
        <f t="shared" si="8"/>
        <v>668</v>
      </c>
      <c r="X55" s="155"/>
      <c r="Y55" s="155"/>
      <c r="Z55" s="155">
        <v>668</v>
      </c>
    </row>
    <row r="56" spans="1:26" s="21" customFormat="1" ht="25.95" customHeight="1" x14ac:dyDescent="0.3">
      <c r="A56" s="80">
        <v>20</v>
      </c>
      <c r="B56" s="144" t="s">
        <v>103</v>
      </c>
      <c r="C56" s="112" t="s">
        <v>89</v>
      </c>
      <c r="D56" s="80">
        <v>100</v>
      </c>
      <c r="E56" s="80" t="s">
        <v>91</v>
      </c>
      <c r="F56" s="40"/>
      <c r="G56" s="40"/>
      <c r="H56" s="40"/>
      <c r="I56" s="40"/>
      <c r="J56" s="40"/>
      <c r="K56" s="40"/>
      <c r="L56" s="40"/>
      <c r="M56" s="40">
        <v>168</v>
      </c>
      <c r="N56" s="40"/>
      <c r="O56" s="40"/>
      <c r="P56" s="40"/>
      <c r="Q56" s="40">
        <v>500</v>
      </c>
      <c r="R56" s="40"/>
      <c r="S56" s="40"/>
      <c r="T56" s="40"/>
      <c r="U56" s="40"/>
      <c r="V56" s="40"/>
      <c r="W56" s="20">
        <f t="shared" si="8"/>
        <v>668</v>
      </c>
      <c r="X56" s="155"/>
      <c r="Y56" s="155"/>
      <c r="Z56" s="155">
        <v>668</v>
      </c>
    </row>
    <row r="57" spans="1:26" s="35" customFormat="1" ht="17.100000000000001" customHeight="1" x14ac:dyDescent="0.2">
      <c r="A57" s="170" t="s">
        <v>62</v>
      </c>
      <c r="B57" s="170"/>
      <c r="C57" s="170"/>
      <c r="D57" s="170"/>
      <c r="E57" s="170"/>
      <c r="F57" s="147">
        <f t="shared" ref="F57:I57" si="9">SUM(F59:F59)</f>
        <v>0</v>
      </c>
      <c r="G57" s="147">
        <f t="shared" si="9"/>
        <v>0</v>
      </c>
      <c r="H57" s="147">
        <f t="shared" si="9"/>
        <v>0</v>
      </c>
      <c r="I57" s="147">
        <f t="shared" si="9"/>
        <v>0</v>
      </c>
      <c r="J57" s="147">
        <f t="shared" ref="J57:V57" si="10">SUM(J58:J59)</f>
        <v>400</v>
      </c>
      <c r="K57" s="147">
        <f t="shared" si="10"/>
        <v>0</v>
      </c>
      <c r="L57" s="147">
        <f t="shared" si="10"/>
        <v>0</v>
      </c>
      <c r="M57" s="147">
        <f t="shared" si="10"/>
        <v>20</v>
      </c>
      <c r="N57" s="147">
        <f t="shared" si="10"/>
        <v>0</v>
      </c>
      <c r="O57" s="147">
        <f t="shared" si="10"/>
        <v>0</v>
      </c>
      <c r="P57" s="147">
        <f t="shared" si="10"/>
        <v>0</v>
      </c>
      <c r="Q57" s="147">
        <f t="shared" si="10"/>
        <v>0</v>
      </c>
      <c r="R57" s="147">
        <f t="shared" si="10"/>
        <v>0</v>
      </c>
      <c r="S57" s="147">
        <f t="shared" si="10"/>
        <v>0</v>
      </c>
      <c r="T57" s="147">
        <f t="shared" si="10"/>
        <v>0</v>
      </c>
      <c r="U57" s="147">
        <f t="shared" si="10"/>
        <v>0</v>
      </c>
      <c r="V57" s="147">
        <f t="shared" si="10"/>
        <v>0</v>
      </c>
      <c r="W57" s="34">
        <f>SUM(F57:V57)</f>
        <v>420</v>
      </c>
      <c r="X57" s="154"/>
      <c r="Y57" s="154"/>
      <c r="Z57" s="154"/>
    </row>
    <row r="58" spans="1:26" s="21" customFormat="1" ht="14.1" customHeight="1" x14ac:dyDescent="0.25">
      <c r="A58" s="19">
        <v>1</v>
      </c>
      <c r="B58" s="138" t="s">
        <v>159</v>
      </c>
      <c r="C58" s="25" t="s">
        <v>160</v>
      </c>
      <c r="D58" s="80">
        <v>1</v>
      </c>
      <c r="E58" s="19" t="s">
        <v>161</v>
      </c>
      <c r="F58" s="40"/>
      <c r="G58" s="40"/>
      <c r="H58" s="40"/>
      <c r="I58" s="40"/>
      <c r="J58" s="40">
        <v>400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20">
        <f t="shared" ref="W58" si="11">SUM(F58:V58)</f>
        <v>400</v>
      </c>
      <c r="X58" s="155">
        <v>400</v>
      </c>
      <c r="Y58" s="155"/>
      <c r="Z58" s="155"/>
    </row>
    <row r="59" spans="1:26" s="21" customFormat="1" ht="14.1" customHeight="1" x14ac:dyDescent="0.3">
      <c r="A59" s="19">
        <v>2</v>
      </c>
      <c r="B59" s="144" t="s">
        <v>103</v>
      </c>
      <c r="C59" s="25" t="s">
        <v>108</v>
      </c>
      <c r="D59" s="80"/>
      <c r="E59" s="19"/>
      <c r="F59" s="40"/>
      <c r="G59" s="40"/>
      <c r="H59" s="40"/>
      <c r="I59" s="40"/>
      <c r="J59" s="40"/>
      <c r="K59" s="40"/>
      <c r="L59" s="40"/>
      <c r="M59" s="40">
        <v>20</v>
      </c>
      <c r="N59" s="40"/>
      <c r="O59" s="40"/>
      <c r="P59" s="40"/>
      <c r="Q59" s="40"/>
      <c r="R59" s="40"/>
      <c r="S59" s="40"/>
      <c r="T59" s="40"/>
      <c r="U59" s="40"/>
      <c r="V59" s="40"/>
      <c r="W59" s="20">
        <f t="shared" si="8"/>
        <v>20</v>
      </c>
      <c r="X59" s="155"/>
      <c r="Y59" s="155"/>
      <c r="Z59" s="155">
        <v>20</v>
      </c>
    </row>
    <row r="60" spans="1:26" s="21" customFormat="1" ht="14.1" customHeight="1" x14ac:dyDescent="0.2">
      <c r="A60" s="160" t="s">
        <v>0</v>
      </c>
      <c r="B60" s="161"/>
      <c r="C60" s="162"/>
      <c r="D60" s="150">
        <f>SUM(D36:D56)</f>
        <v>1238</v>
      </c>
      <c r="E60" s="22"/>
      <c r="F60" s="41">
        <f t="shared" ref="F60:W60" si="12">SUM(F57,F36,F12)</f>
        <v>0</v>
      </c>
      <c r="G60" s="41">
        <f t="shared" si="12"/>
        <v>0</v>
      </c>
      <c r="H60" s="41">
        <f t="shared" si="12"/>
        <v>0</v>
      </c>
      <c r="I60" s="41">
        <f t="shared" si="12"/>
        <v>0</v>
      </c>
      <c r="J60" s="41">
        <f t="shared" si="12"/>
        <v>3028</v>
      </c>
      <c r="K60" s="41">
        <f t="shared" si="12"/>
        <v>0</v>
      </c>
      <c r="L60" s="41">
        <f t="shared" si="12"/>
        <v>0</v>
      </c>
      <c r="M60" s="41">
        <f t="shared" si="12"/>
        <v>7312</v>
      </c>
      <c r="N60" s="41">
        <f t="shared" si="12"/>
        <v>668</v>
      </c>
      <c r="O60" s="41">
        <f t="shared" si="12"/>
        <v>0</v>
      </c>
      <c r="P60" s="41">
        <f t="shared" si="12"/>
        <v>1760</v>
      </c>
      <c r="Q60" s="41">
        <f t="shared" si="12"/>
        <v>8327</v>
      </c>
      <c r="R60" s="41">
        <f t="shared" si="12"/>
        <v>0</v>
      </c>
      <c r="S60" s="41">
        <f t="shared" si="12"/>
        <v>0</v>
      </c>
      <c r="T60" s="41">
        <f t="shared" si="12"/>
        <v>0</v>
      </c>
      <c r="U60" s="41">
        <f t="shared" si="12"/>
        <v>0</v>
      </c>
      <c r="V60" s="41">
        <f t="shared" si="12"/>
        <v>0</v>
      </c>
      <c r="W60" s="34">
        <f t="shared" si="12"/>
        <v>21095</v>
      </c>
      <c r="X60" s="155">
        <f>SUM(X13:X59)</f>
        <v>12849</v>
      </c>
      <c r="Y60" s="155">
        <f t="shared" ref="Y60:Z60" si="13">SUM(Y13:Y59)</f>
        <v>2598</v>
      </c>
      <c r="Z60" s="155">
        <f t="shared" si="13"/>
        <v>5648</v>
      </c>
    </row>
    <row r="61" spans="1:26" ht="14.1" customHeight="1" x14ac:dyDescent="0.25">
      <c r="E61" s="23"/>
      <c r="F61" s="23"/>
      <c r="K61" s="13"/>
      <c r="M61" s="13"/>
      <c r="N61" s="13"/>
      <c r="O61" s="13"/>
      <c r="W61" s="2"/>
    </row>
    <row r="62" spans="1:26" ht="26.4" x14ac:dyDescent="0.25">
      <c r="B62" s="139" t="s">
        <v>52</v>
      </c>
      <c r="C62" s="76" t="s">
        <v>155</v>
      </c>
      <c r="E62" s="23"/>
      <c r="F62" s="23"/>
      <c r="K62" s="13"/>
      <c r="M62" s="13"/>
      <c r="N62" s="13"/>
      <c r="O62" s="13"/>
      <c r="W62" s="2"/>
      <c r="X62" s="156"/>
    </row>
    <row r="63" spans="1:26" x14ac:dyDescent="0.25">
      <c r="B63" s="140"/>
      <c r="E63" s="23"/>
      <c r="F63" s="23"/>
      <c r="K63" s="13"/>
      <c r="M63" s="13"/>
      <c r="N63" s="13"/>
      <c r="O63" s="13"/>
      <c r="W63" s="24"/>
    </row>
    <row r="64" spans="1:26" x14ac:dyDescent="0.25">
      <c r="E64" s="23"/>
      <c r="F64" s="23"/>
      <c r="K64" s="13"/>
      <c r="M64" s="13"/>
      <c r="N64" s="13"/>
      <c r="O64" s="13"/>
    </row>
    <row r="65" spans="2:23" x14ac:dyDescent="0.25">
      <c r="B65" s="18"/>
      <c r="C65" s="3"/>
      <c r="D65" s="74"/>
      <c r="E65" s="75"/>
      <c r="F65" s="75"/>
      <c r="G65" s="75"/>
      <c r="H65" s="75"/>
      <c r="I65" s="3"/>
      <c r="J65" s="3"/>
      <c r="K65" s="24"/>
      <c r="L65" s="3"/>
      <c r="M65" s="24"/>
      <c r="N65" s="24"/>
      <c r="O65" s="24"/>
      <c r="P65" s="3"/>
      <c r="V65" s="37"/>
      <c r="W65" s="38"/>
    </row>
    <row r="66" spans="2:23" ht="14.1" customHeight="1" x14ac:dyDescent="0.25"/>
    <row r="67" spans="2:23" ht="14.1" customHeight="1" x14ac:dyDescent="0.25"/>
  </sheetData>
  <mergeCells count="10">
    <mergeCell ref="A60:C60"/>
    <mergeCell ref="Q1:W2"/>
    <mergeCell ref="W10:W11"/>
    <mergeCell ref="A12:E12"/>
    <mergeCell ref="A36:E36"/>
    <mergeCell ref="A57:E57"/>
    <mergeCell ref="Q7:V7"/>
    <mergeCell ref="R8:V8"/>
    <mergeCell ref="A4:I4"/>
    <mergeCell ref="A5:I5"/>
  </mergeCells>
  <phoneticPr fontId="1" type="noConversion"/>
  <hyperlinks>
    <hyperlink ref="R8" r:id="rId1"/>
  </hyperlinks>
  <printOptions horizontalCentered="1" verticalCentered="1"/>
  <pageMargins left="0.51181102362204722" right="0.23622047244094491" top="0.55118110236220474" bottom="0.62992125984251968" header="0.51181102362204722" footer="0.51181102362204722"/>
  <pageSetup paperSize="8" scale="60" orientation="portrait" r:id="rId2"/>
  <headerFooter alignWithMargins="0">
    <oddHeader>&amp;CValsts budžeta apakšprogramma 09.09. "Sporta federācijas un sporta pasākumi"</oddHeader>
    <oddFooter>&amp;CDOKUMENTS PARAKSTĪTS AR DROŠU ELEKTRONISKO PARAKSTU UN SATUR LAIKA ZĪMOGU</oddFooter>
  </headerFooter>
  <ignoredErrors>
    <ignoredError sqref="J57 J36 M12" formula="1"/>
    <ignoredError sqref="D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16" sqref="F16"/>
    </sheetView>
  </sheetViews>
  <sheetFormatPr defaultColWidth="11.44140625" defaultRowHeight="13.2" x14ac:dyDescent="0.25"/>
  <cols>
    <col min="1" max="1" width="5.33203125" style="3" customWidth="1"/>
    <col min="2" max="2" width="9.44140625" style="3" customWidth="1"/>
    <col min="3" max="3" width="18.6640625" style="3" customWidth="1"/>
    <col min="4" max="4" width="18.5546875" style="3" customWidth="1"/>
    <col min="5" max="5" width="11.88671875" style="3" customWidth="1"/>
    <col min="6" max="6" width="17.33203125" style="3" customWidth="1"/>
    <col min="7" max="16384" width="11.44140625" style="3"/>
  </cols>
  <sheetData>
    <row r="1" spans="1:9" s="6" customFormat="1" ht="19.5" customHeight="1" x14ac:dyDescent="0.3">
      <c r="A1" s="77" t="s">
        <v>58</v>
      </c>
      <c r="E1" s="176" t="s">
        <v>57</v>
      </c>
      <c r="F1" s="176"/>
    </row>
    <row r="2" spans="1:9" s="6" customFormat="1" ht="19.5" customHeight="1" x14ac:dyDescent="0.3">
      <c r="A2" s="77" t="str">
        <f>Tāme!A2</f>
        <v>Sadarbības līgums Nr. 2.2.1.1-23/03</v>
      </c>
      <c r="E2" s="176"/>
      <c r="F2" s="176"/>
    </row>
    <row r="3" spans="1:9" s="6" customFormat="1" ht="16.5" customHeight="1" x14ac:dyDescent="0.25"/>
    <row r="4" spans="1:9" s="6" customFormat="1" ht="16.5" customHeight="1" x14ac:dyDescent="0.25">
      <c r="E4" s="181"/>
      <c r="F4" s="181"/>
    </row>
    <row r="5" spans="1:9" s="6" customFormat="1" ht="29.4" customHeight="1" x14ac:dyDescent="0.4">
      <c r="A5" s="173" t="s">
        <v>154</v>
      </c>
      <c r="B5" s="173"/>
      <c r="C5" s="173"/>
      <c r="D5" s="173"/>
      <c r="E5" s="173"/>
      <c r="F5" s="173"/>
      <c r="G5" s="157"/>
      <c r="H5" s="157"/>
      <c r="I5" s="157"/>
    </row>
    <row r="6" spans="1:9" s="6" customFormat="1" ht="18" customHeight="1" x14ac:dyDescent="0.25">
      <c r="B6" s="180" t="s">
        <v>63</v>
      </c>
      <c r="C6" s="180"/>
      <c r="D6" s="180"/>
      <c r="E6" s="180"/>
      <c r="F6" s="180"/>
      <c r="G6" s="158"/>
      <c r="H6" s="158"/>
      <c r="I6" s="158"/>
    </row>
    <row r="7" spans="1:9" s="6" customFormat="1" ht="18" customHeight="1" x14ac:dyDescent="0.25">
      <c r="B7" s="97"/>
      <c r="C7" s="97"/>
      <c r="D7" s="97"/>
      <c r="E7" s="97"/>
      <c r="F7" s="97"/>
    </row>
    <row r="8" spans="1:9" s="6" customFormat="1" ht="15.6" x14ac:dyDescent="0.3">
      <c r="A8" s="179" t="s">
        <v>78</v>
      </c>
      <c r="B8" s="179"/>
      <c r="C8" s="179"/>
      <c r="D8" s="179"/>
      <c r="E8" s="179"/>
      <c r="F8" s="179"/>
    </row>
    <row r="9" spans="1:9" s="6" customFormat="1" ht="15.6" x14ac:dyDescent="0.3">
      <c r="A9" s="179" t="s">
        <v>65</v>
      </c>
      <c r="B9" s="179"/>
      <c r="C9" s="179"/>
      <c r="D9" s="179"/>
      <c r="E9" s="179"/>
      <c r="F9" s="179"/>
    </row>
    <row r="10" spans="1:9" ht="15" x14ac:dyDescent="0.25">
      <c r="B10" s="6"/>
      <c r="C10" s="6"/>
      <c r="D10" s="6"/>
      <c r="E10" s="6"/>
      <c r="F10" s="6"/>
    </row>
    <row r="11" spans="1:9" ht="15.75" customHeight="1" x14ac:dyDescent="0.25">
      <c r="B11" s="42"/>
      <c r="C11" s="42"/>
      <c r="D11" s="42"/>
      <c r="E11" s="42"/>
      <c r="F11" s="42"/>
    </row>
    <row r="12" spans="1:9" s="43" customFormat="1" ht="15.6" x14ac:dyDescent="0.25">
      <c r="B12" s="44" t="s">
        <v>27</v>
      </c>
      <c r="C12" s="44" t="s">
        <v>35</v>
      </c>
      <c r="D12" s="44" t="s">
        <v>28</v>
      </c>
      <c r="E12" s="45" t="s">
        <v>29</v>
      </c>
    </row>
    <row r="13" spans="1:9" ht="30.9" customHeight="1" x14ac:dyDescent="0.25">
      <c r="B13" s="46" t="s">
        <v>30</v>
      </c>
      <c r="C13" s="46" t="s">
        <v>36</v>
      </c>
      <c r="D13" s="47">
        <v>0</v>
      </c>
      <c r="E13" s="48">
        <f>D13/D$17*100</f>
        <v>0</v>
      </c>
    </row>
    <row r="14" spans="1:9" ht="30.9" customHeight="1" x14ac:dyDescent="0.25">
      <c r="B14" s="46" t="s">
        <v>31</v>
      </c>
      <c r="C14" s="46" t="s">
        <v>37</v>
      </c>
      <c r="D14" s="47">
        <v>0</v>
      </c>
      <c r="E14" s="48">
        <f>D14/D$17*100</f>
        <v>0</v>
      </c>
    </row>
    <row r="15" spans="1:9" ht="30.9" customHeight="1" x14ac:dyDescent="0.25">
      <c r="B15" s="46" t="s">
        <v>32</v>
      </c>
      <c r="C15" s="46" t="s">
        <v>38</v>
      </c>
      <c r="D15" s="47">
        <v>15447</v>
      </c>
      <c r="E15" s="48">
        <f>D15/D$17*100</f>
        <v>73.225882910642341</v>
      </c>
      <c r="F15" s="159"/>
    </row>
    <row r="16" spans="1:9" ht="30.9" customHeight="1" x14ac:dyDescent="0.25">
      <c r="B16" s="46" t="s">
        <v>33</v>
      </c>
      <c r="C16" s="46" t="s">
        <v>39</v>
      </c>
      <c r="D16" s="47">
        <v>5648</v>
      </c>
      <c r="E16" s="48">
        <f>D16/D$17*100</f>
        <v>26.77411708935767</v>
      </c>
    </row>
    <row r="17" spans="1:6" ht="30.9" customHeight="1" x14ac:dyDescent="0.3">
      <c r="B17" s="177" t="s">
        <v>0</v>
      </c>
      <c r="C17" s="178"/>
      <c r="D17" s="49">
        <f>SUM(D13:D16)</f>
        <v>21095</v>
      </c>
      <c r="E17" s="49">
        <f>SUM(E13:E16)</f>
        <v>100.00000000000001</v>
      </c>
    </row>
    <row r="18" spans="1:6" ht="15" x14ac:dyDescent="0.25">
      <c r="B18" s="6"/>
      <c r="C18" s="6"/>
      <c r="D18" s="50" t="s">
        <v>34</v>
      </c>
      <c r="E18" s="6"/>
      <c r="F18" s="6"/>
    </row>
    <row r="19" spans="1:6" ht="15" x14ac:dyDescent="0.25">
      <c r="B19" s="6"/>
      <c r="C19" s="6"/>
      <c r="D19" s="50"/>
      <c r="E19" s="6"/>
      <c r="F19" s="6"/>
    </row>
    <row r="20" spans="1:6" ht="15" x14ac:dyDescent="0.25">
      <c r="B20" s="6"/>
      <c r="C20" s="6"/>
      <c r="D20" s="50"/>
      <c r="E20" s="6"/>
      <c r="F20" s="6"/>
    </row>
    <row r="21" spans="1:6" ht="15" x14ac:dyDescent="0.25">
      <c r="B21" s="6"/>
      <c r="C21" s="6"/>
      <c r="D21" s="50"/>
      <c r="E21" s="6"/>
      <c r="F21" s="6"/>
    </row>
    <row r="22" spans="1:6" ht="15" x14ac:dyDescent="0.25">
      <c r="B22" s="6"/>
      <c r="C22" s="6"/>
      <c r="D22" s="50"/>
      <c r="E22" s="6"/>
      <c r="F22" s="6"/>
    </row>
    <row r="23" spans="1:6" ht="15" x14ac:dyDescent="0.25">
      <c r="B23" s="6"/>
      <c r="C23" s="6"/>
      <c r="D23" s="6"/>
      <c r="E23" s="6"/>
      <c r="F23" s="6"/>
    </row>
    <row r="24" spans="1:6" ht="23.25" customHeight="1" x14ac:dyDescent="0.25">
      <c r="A24" s="175" t="s">
        <v>52</v>
      </c>
      <c r="B24" s="175"/>
      <c r="C24" s="1" t="s">
        <v>156</v>
      </c>
      <c r="D24" s="3">
        <v>29539205</v>
      </c>
    </row>
    <row r="25" spans="1:6" x14ac:dyDescent="0.25">
      <c r="B25" s="1"/>
      <c r="C25" s="2"/>
    </row>
    <row r="41" spans="1:6" ht="23.4" customHeight="1" x14ac:dyDescent="0.25">
      <c r="A41" s="175"/>
      <c r="B41" s="175"/>
      <c r="C41" s="175"/>
      <c r="D41" s="175"/>
      <c r="E41" s="175"/>
      <c r="F41" s="175"/>
    </row>
  </sheetData>
  <mergeCells count="9">
    <mergeCell ref="A41:F41"/>
    <mergeCell ref="E1:F2"/>
    <mergeCell ref="B17:C17"/>
    <mergeCell ref="A8:F8"/>
    <mergeCell ref="A9:F9"/>
    <mergeCell ref="B6:F6"/>
    <mergeCell ref="E4:F4"/>
    <mergeCell ref="A5:F5"/>
    <mergeCell ref="A24:B24"/>
  </mergeCells>
  <pageMargins left="0.9055118110236221" right="0.51181102362204722" top="0.74803149606299213" bottom="0.74803149606299213" header="0.31496062992125984" footer="0.31496062992125984"/>
  <pageSetup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zoomScale="98" zoomScaleNormal="98" workbookViewId="0">
      <selection activeCell="E31" sqref="E31"/>
    </sheetView>
  </sheetViews>
  <sheetFormatPr defaultColWidth="8.6640625" defaultRowHeight="13.2" x14ac:dyDescent="0.25"/>
  <cols>
    <col min="1" max="1" width="6.5546875" style="3" customWidth="1"/>
    <col min="2" max="2" width="46.44140625" style="132" customWidth="1"/>
    <col min="3" max="3" width="12.88671875" style="3" customWidth="1"/>
    <col min="4" max="4" width="13.88671875" style="3" customWidth="1"/>
    <col min="5" max="5" width="14.109375" style="3" customWidth="1"/>
    <col min="6" max="16384" width="8.6640625" style="3"/>
  </cols>
  <sheetData>
    <row r="1" spans="1:5" s="6" customFormat="1" ht="15.6" x14ac:dyDescent="0.3">
      <c r="A1" s="77" t="s">
        <v>59</v>
      </c>
      <c r="B1" s="116"/>
    </row>
    <row r="2" spans="1:5" s="6" customFormat="1" ht="15.6" x14ac:dyDescent="0.3">
      <c r="A2" s="77" t="str">
        <f>Tāme!A2</f>
        <v>Sadarbības līgums Nr. 2.2.1.1-23/03</v>
      </c>
      <c r="B2" s="116"/>
    </row>
    <row r="3" spans="1:5" s="6" customFormat="1" ht="36" customHeight="1" x14ac:dyDescent="0.3">
      <c r="A3" s="182" t="s">
        <v>157</v>
      </c>
      <c r="B3" s="182"/>
      <c r="C3" s="182"/>
      <c r="D3" s="182"/>
      <c r="E3" s="182"/>
    </row>
    <row r="4" spans="1:5" x14ac:dyDescent="0.25">
      <c r="A4" s="187" t="s">
        <v>63</v>
      </c>
      <c r="B4" s="187"/>
      <c r="C4" s="187"/>
      <c r="D4" s="187"/>
      <c r="E4" s="187"/>
    </row>
    <row r="5" spans="1:5" s="6" customFormat="1" ht="8.4" customHeight="1" x14ac:dyDescent="0.3">
      <c r="A5" s="4"/>
      <c r="B5" s="117"/>
      <c r="C5" s="4"/>
      <c r="D5" s="4"/>
      <c r="E5" s="4"/>
    </row>
    <row r="6" spans="1:5" s="6" customFormat="1" ht="15" customHeight="1" x14ac:dyDescent="0.3">
      <c r="A6" s="188" t="s">
        <v>74</v>
      </c>
      <c r="B6" s="188"/>
      <c r="C6" s="188"/>
      <c r="D6" s="188"/>
      <c r="E6" s="7" t="s">
        <v>72</v>
      </c>
    </row>
    <row r="7" spans="1:5" s="6" customFormat="1" ht="15" customHeight="1" x14ac:dyDescent="0.3">
      <c r="A7" s="179" t="s">
        <v>73</v>
      </c>
      <c r="B7" s="179"/>
      <c r="C7" s="179"/>
      <c r="D7" s="179"/>
      <c r="E7" s="7"/>
    </row>
    <row r="8" spans="1:5" s="6" customFormat="1" ht="13.5" customHeight="1" x14ac:dyDescent="0.3">
      <c r="A8" s="179"/>
      <c r="B8" s="179"/>
      <c r="C8" s="179"/>
      <c r="D8" s="179"/>
      <c r="E8" s="179"/>
    </row>
    <row r="9" spans="1:5" s="6" customFormat="1" ht="15.6" customHeight="1" x14ac:dyDescent="0.3">
      <c r="A9" s="6" t="s">
        <v>79</v>
      </c>
      <c r="B9" s="116"/>
      <c r="D9" s="98"/>
      <c r="E9" s="4"/>
    </row>
    <row r="10" spans="1:5" ht="6.9" customHeight="1" thickBot="1" x14ac:dyDescent="0.3">
      <c r="A10" s="51"/>
      <c r="B10" s="118"/>
      <c r="C10" s="52"/>
    </row>
    <row r="11" spans="1:5" ht="60.6" customHeight="1" x14ac:dyDescent="0.25">
      <c r="A11" s="105" t="s">
        <v>40</v>
      </c>
      <c r="B11" s="119" t="s">
        <v>41</v>
      </c>
      <c r="C11" s="106" t="s">
        <v>42</v>
      </c>
      <c r="D11" s="106" t="s">
        <v>43</v>
      </c>
      <c r="E11" s="107" t="s">
        <v>80</v>
      </c>
    </row>
    <row r="12" spans="1:5" ht="13.8" x14ac:dyDescent="0.25">
      <c r="A12" s="10"/>
      <c r="B12" s="120" t="s">
        <v>44</v>
      </c>
      <c r="C12" s="16"/>
      <c r="D12" s="53">
        <v>0</v>
      </c>
      <c r="E12" s="54">
        <f>D32</f>
        <v>0</v>
      </c>
    </row>
    <row r="13" spans="1:5" ht="13.8" x14ac:dyDescent="0.25">
      <c r="A13" s="10"/>
      <c r="B13" s="121" t="s">
        <v>45</v>
      </c>
      <c r="C13" s="55">
        <v>0</v>
      </c>
      <c r="D13" s="55">
        <v>0</v>
      </c>
      <c r="E13" s="56">
        <v>0</v>
      </c>
    </row>
    <row r="14" spans="1:5" ht="20.399999999999999" customHeight="1" x14ac:dyDescent="0.25">
      <c r="A14" s="57">
        <v>1110</v>
      </c>
      <c r="B14" s="109" t="s">
        <v>9</v>
      </c>
      <c r="C14" s="58">
        <v>0</v>
      </c>
      <c r="D14" s="58">
        <v>0</v>
      </c>
      <c r="E14" s="59">
        <v>0</v>
      </c>
    </row>
    <row r="15" spans="1:5" ht="32.4" customHeight="1" x14ac:dyDescent="0.25">
      <c r="A15" s="57">
        <v>1150</v>
      </c>
      <c r="B15" s="122" t="s">
        <v>10</v>
      </c>
      <c r="C15" s="58">
        <v>0</v>
      </c>
      <c r="D15" s="58">
        <v>0</v>
      </c>
      <c r="E15" s="59">
        <v>0</v>
      </c>
    </row>
    <row r="16" spans="1:5" ht="20.399999999999999" customHeight="1" x14ac:dyDescent="0.25">
      <c r="A16" s="57">
        <v>1210</v>
      </c>
      <c r="B16" s="122" t="s">
        <v>5</v>
      </c>
      <c r="C16" s="58">
        <v>0</v>
      </c>
      <c r="D16" s="58">
        <v>0</v>
      </c>
      <c r="E16" s="59">
        <v>0</v>
      </c>
    </row>
    <row r="17" spans="1:5" ht="20.399999999999999" customHeight="1" x14ac:dyDescent="0.25">
      <c r="A17" s="57">
        <v>2110</v>
      </c>
      <c r="B17" s="122" t="s">
        <v>20</v>
      </c>
      <c r="C17" s="58">
        <v>0</v>
      </c>
      <c r="D17" s="58">
        <v>0</v>
      </c>
      <c r="E17" s="59">
        <v>0</v>
      </c>
    </row>
    <row r="18" spans="1:5" ht="20.399999999999999" customHeight="1" x14ac:dyDescent="0.25">
      <c r="A18" s="57">
        <v>2120</v>
      </c>
      <c r="B18" s="122" t="s">
        <v>21</v>
      </c>
      <c r="C18" s="58">
        <v>0</v>
      </c>
      <c r="D18" s="58">
        <v>0</v>
      </c>
      <c r="E18" s="59">
        <v>0</v>
      </c>
    </row>
    <row r="19" spans="1:5" ht="20.399999999999999" customHeight="1" x14ac:dyDescent="0.25">
      <c r="A19" s="57">
        <v>2210</v>
      </c>
      <c r="B19" s="109" t="s">
        <v>7</v>
      </c>
      <c r="C19" s="58">
        <v>0</v>
      </c>
      <c r="D19" s="58">
        <v>0</v>
      </c>
      <c r="E19" s="59">
        <v>0</v>
      </c>
    </row>
    <row r="20" spans="1:5" ht="20.399999999999999" customHeight="1" x14ac:dyDescent="0.25">
      <c r="A20" s="57">
        <v>2220</v>
      </c>
      <c r="B20" s="109" t="s">
        <v>11</v>
      </c>
      <c r="C20" s="58">
        <v>0</v>
      </c>
      <c r="D20" s="58">
        <v>0</v>
      </c>
      <c r="E20" s="59">
        <v>0</v>
      </c>
    </row>
    <row r="21" spans="1:5" ht="20.399999999999999" customHeight="1" x14ac:dyDescent="0.25">
      <c r="A21" s="57">
        <v>2230</v>
      </c>
      <c r="B21" s="122" t="s">
        <v>12</v>
      </c>
      <c r="C21" s="58">
        <v>0</v>
      </c>
      <c r="D21" s="58">
        <v>0</v>
      </c>
      <c r="E21" s="59">
        <v>0</v>
      </c>
    </row>
    <row r="22" spans="1:5" ht="26.4" x14ac:dyDescent="0.25">
      <c r="A22" s="57">
        <v>2240</v>
      </c>
      <c r="B22" s="123" t="s">
        <v>13</v>
      </c>
      <c r="C22" s="58">
        <v>0</v>
      </c>
      <c r="D22" s="58">
        <v>0</v>
      </c>
      <c r="E22" s="59">
        <v>0</v>
      </c>
    </row>
    <row r="23" spans="1:5" ht="20.399999999999999" customHeight="1" x14ac:dyDescent="0.25">
      <c r="A23" s="57">
        <v>2250</v>
      </c>
      <c r="B23" s="109" t="s">
        <v>14</v>
      </c>
      <c r="C23" s="58">
        <v>0</v>
      </c>
      <c r="D23" s="58">
        <v>0</v>
      </c>
      <c r="E23" s="59">
        <v>0</v>
      </c>
    </row>
    <row r="24" spans="1:5" ht="20.399999999999999" customHeight="1" x14ac:dyDescent="0.25">
      <c r="A24" s="57">
        <v>2260</v>
      </c>
      <c r="B24" s="109" t="s">
        <v>15</v>
      </c>
      <c r="C24" s="58">
        <v>0</v>
      </c>
      <c r="D24" s="58">
        <v>0</v>
      </c>
      <c r="E24" s="59">
        <v>0</v>
      </c>
    </row>
    <row r="25" spans="1:5" ht="20.399999999999999" customHeight="1" x14ac:dyDescent="0.25">
      <c r="A25" s="57">
        <v>2310</v>
      </c>
      <c r="B25" s="122" t="s">
        <v>16</v>
      </c>
      <c r="C25" s="58">
        <v>0</v>
      </c>
      <c r="D25" s="58">
        <v>0</v>
      </c>
      <c r="E25" s="59">
        <v>0</v>
      </c>
    </row>
    <row r="26" spans="1:5" ht="20.399999999999999" customHeight="1" x14ac:dyDescent="0.25">
      <c r="A26" s="57">
        <v>2350</v>
      </c>
      <c r="B26" s="109" t="s">
        <v>17</v>
      </c>
      <c r="C26" s="58">
        <v>0</v>
      </c>
      <c r="D26" s="58">
        <v>0</v>
      </c>
      <c r="E26" s="59">
        <v>0</v>
      </c>
    </row>
    <row r="27" spans="1:5" ht="20.399999999999999" customHeight="1" x14ac:dyDescent="0.25">
      <c r="A27" s="57">
        <v>2390</v>
      </c>
      <c r="B27" s="109" t="s">
        <v>46</v>
      </c>
      <c r="C27" s="58">
        <v>0</v>
      </c>
      <c r="D27" s="58">
        <v>0</v>
      </c>
      <c r="E27" s="59">
        <v>0</v>
      </c>
    </row>
    <row r="28" spans="1:5" ht="25.5" customHeight="1" x14ac:dyDescent="0.25">
      <c r="A28" s="57">
        <v>3260</v>
      </c>
      <c r="B28" s="123" t="s">
        <v>47</v>
      </c>
      <c r="C28" s="58">
        <v>0</v>
      </c>
      <c r="D28" s="58">
        <v>0</v>
      </c>
      <c r="E28" s="59">
        <v>0</v>
      </c>
    </row>
    <row r="29" spans="1:5" ht="20.399999999999999" customHeight="1" x14ac:dyDescent="0.25">
      <c r="A29" s="57">
        <v>5230</v>
      </c>
      <c r="B29" s="124" t="s">
        <v>6</v>
      </c>
      <c r="C29" s="58">
        <v>0</v>
      </c>
      <c r="D29" s="58">
        <v>0</v>
      </c>
      <c r="E29" s="59">
        <v>0</v>
      </c>
    </row>
    <row r="30" spans="1:5" ht="24.6" customHeight="1" x14ac:dyDescent="0.25">
      <c r="A30" s="57">
        <v>7710</v>
      </c>
      <c r="B30" s="123" t="s">
        <v>19</v>
      </c>
      <c r="C30" s="58">
        <v>0</v>
      </c>
      <c r="D30" s="58">
        <v>0</v>
      </c>
      <c r="E30" s="59">
        <v>0</v>
      </c>
    </row>
    <row r="31" spans="1:5" ht="20.399999999999999" customHeight="1" x14ac:dyDescent="0.25">
      <c r="A31" s="60"/>
      <c r="B31" s="121" t="s">
        <v>48</v>
      </c>
      <c r="C31" s="61">
        <f>SUM(C14:C30)</f>
        <v>0</v>
      </c>
      <c r="D31" s="61">
        <f>SUM(D14:D30)</f>
        <v>0</v>
      </c>
      <c r="E31" s="62">
        <f>SUM(E14:E30)</f>
        <v>0</v>
      </c>
    </row>
    <row r="32" spans="1:5" ht="14.4" thickBot="1" x14ac:dyDescent="0.3">
      <c r="A32" s="63"/>
      <c r="B32" s="125" t="s">
        <v>49</v>
      </c>
      <c r="C32" s="64"/>
      <c r="D32" s="65">
        <f>D12+D13-D31</f>
        <v>0</v>
      </c>
      <c r="E32" s="66">
        <f>E12+E13-E31</f>
        <v>0</v>
      </c>
    </row>
    <row r="33" spans="1:5" ht="8.4" customHeight="1" x14ac:dyDescent="0.25">
      <c r="A33" s="185"/>
      <c r="B33" s="186"/>
      <c r="C33" s="186"/>
      <c r="D33" s="186"/>
      <c r="E33" s="186"/>
    </row>
    <row r="34" spans="1:5" ht="12.6" customHeight="1" x14ac:dyDescent="0.25">
      <c r="A34" s="99" t="s">
        <v>53</v>
      </c>
      <c r="B34" s="126"/>
      <c r="C34" s="100"/>
      <c r="D34" s="1"/>
      <c r="E34" s="101"/>
    </row>
    <row r="35" spans="1:5" x14ac:dyDescent="0.25">
      <c r="A35" s="102"/>
      <c r="B35" s="127"/>
      <c r="C35" s="103"/>
      <c r="D35" s="103"/>
      <c r="E35" s="103"/>
    </row>
    <row r="36" spans="1:5" x14ac:dyDescent="0.25">
      <c r="A36" s="102"/>
      <c r="B36" s="127"/>
      <c r="C36" s="103"/>
      <c r="D36" s="103"/>
      <c r="E36" s="103"/>
    </row>
    <row r="37" spans="1:5" x14ac:dyDescent="0.25">
      <c r="A37" s="67" t="s">
        <v>50</v>
      </c>
      <c r="B37" s="43"/>
      <c r="D37" s="43"/>
      <c r="E37" s="43"/>
    </row>
    <row r="38" spans="1:5" x14ac:dyDescent="0.25">
      <c r="A38" s="67" t="s">
        <v>68</v>
      </c>
      <c r="B38" s="110"/>
      <c r="C38" s="68"/>
      <c r="D38" s="69"/>
      <c r="E38" s="104"/>
    </row>
    <row r="39" spans="1:5" x14ac:dyDescent="0.25">
      <c r="A39" s="110" t="s">
        <v>81</v>
      </c>
      <c r="B39" s="110"/>
      <c r="C39" s="110"/>
      <c r="D39" s="110"/>
      <c r="E39" s="104"/>
    </row>
    <row r="40" spans="1:5" x14ac:dyDescent="0.25">
      <c r="A40" s="68"/>
      <c r="B40" s="110"/>
      <c r="C40" s="68"/>
      <c r="D40" s="68"/>
      <c r="E40" s="70"/>
    </row>
    <row r="41" spans="1:5" x14ac:dyDescent="0.25">
      <c r="A41" s="68"/>
      <c r="B41" s="110"/>
      <c r="C41" s="68"/>
      <c r="D41" s="68"/>
      <c r="E41" s="70"/>
    </row>
    <row r="42" spans="1:5" x14ac:dyDescent="0.25">
      <c r="A42" s="68"/>
      <c r="B42" s="110"/>
      <c r="C42" s="68"/>
      <c r="D42" s="68"/>
      <c r="E42" s="70"/>
    </row>
    <row r="43" spans="1:5" x14ac:dyDescent="0.25">
      <c r="A43" s="68"/>
      <c r="B43" s="110"/>
      <c r="C43" s="68"/>
      <c r="D43" s="68"/>
      <c r="E43" s="70"/>
    </row>
    <row r="44" spans="1:5" x14ac:dyDescent="0.25">
      <c r="A44" s="68"/>
      <c r="B44" s="110"/>
      <c r="C44" s="68"/>
      <c r="D44" s="68"/>
      <c r="E44" s="70"/>
    </row>
    <row r="45" spans="1:5" x14ac:dyDescent="0.25">
      <c r="A45" s="68"/>
      <c r="B45" s="110"/>
      <c r="C45" s="68"/>
      <c r="D45" s="68"/>
      <c r="E45" s="70"/>
    </row>
    <row r="46" spans="1:5" x14ac:dyDescent="0.25">
      <c r="A46" s="68"/>
      <c r="B46" s="110"/>
      <c r="C46" s="68"/>
      <c r="D46" s="68"/>
      <c r="E46" s="70"/>
    </row>
    <row r="47" spans="1:5" x14ac:dyDescent="0.25">
      <c r="A47" s="68"/>
      <c r="B47" s="110"/>
      <c r="C47" s="68"/>
      <c r="D47" s="68"/>
      <c r="E47" s="70"/>
    </row>
    <row r="48" spans="1:5" x14ac:dyDescent="0.25">
      <c r="A48" s="68"/>
      <c r="B48" s="110"/>
      <c r="C48" s="68"/>
      <c r="D48" s="68"/>
      <c r="E48" s="70"/>
    </row>
    <row r="49" spans="1:7" ht="15.9" customHeight="1" x14ac:dyDescent="0.25">
      <c r="A49" s="93" t="str">
        <f>A2</f>
        <v>Sadarbības līgums Nr. 2.2.1.1-23/03</v>
      </c>
      <c r="B49" s="110"/>
      <c r="C49" s="68"/>
      <c r="D49" s="68"/>
      <c r="E49" s="70"/>
    </row>
    <row r="50" spans="1:7" x14ac:dyDescent="0.25">
      <c r="A50" s="68"/>
      <c r="B50" s="110"/>
      <c r="C50" s="68"/>
      <c r="D50" s="68"/>
      <c r="E50" s="70"/>
    </row>
    <row r="51" spans="1:7" ht="20.100000000000001" customHeight="1" x14ac:dyDescent="0.3">
      <c r="A51" s="182" t="str">
        <f>A3</f>
        <v>LATVIJAS ALPĪNSTU SAVIENĪBA</v>
      </c>
      <c r="B51" s="182"/>
      <c r="C51" s="182"/>
      <c r="D51" s="182"/>
      <c r="E51" s="182"/>
    </row>
    <row r="52" spans="1:7" x14ac:dyDescent="0.25">
      <c r="A52" s="187" t="s">
        <v>63</v>
      </c>
      <c r="B52" s="187"/>
      <c r="C52" s="187"/>
      <c r="D52" s="187"/>
      <c r="E52" s="187"/>
    </row>
    <row r="53" spans="1:7" x14ac:dyDescent="0.25">
      <c r="A53" s="68"/>
      <c r="B53" s="110"/>
      <c r="C53" s="68"/>
      <c r="D53" s="68"/>
      <c r="E53" s="70"/>
    </row>
    <row r="54" spans="1:7" ht="13.8" x14ac:dyDescent="0.25">
      <c r="A54" s="188" t="s">
        <v>74</v>
      </c>
      <c r="B54" s="188"/>
      <c r="C54" s="188"/>
      <c r="D54" s="188"/>
      <c r="E54" s="81" t="s">
        <v>66</v>
      </c>
      <c r="F54" s="81"/>
    </row>
    <row r="55" spans="1:7" ht="13.8" x14ac:dyDescent="0.25">
      <c r="A55" s="188" t="s">
        <v>75</v>
      </c>
      <c r="B55" s="188"/>
      <c r="C55" s="188"/>
      <c r="D55" s="188"/>
      <c r="E55" s="91"/>
      <c r="G55" s="81"/>
    </row>
    <row r="56" spans="1:7" ht="13.8" x14ac:dyDescent="0.25">
      <c r="A56" s="71"/>
      <c r="B56" s="128"/>
      <c r="C56" s="71"/>
      <c r="D56" s="71"/>
      <c r="E56" s="71"/>
      <c r="G56" s="81"/>
    </row>
    <row r="57" spans="1:7" ht="13.8" x14ac:dyDescent="0.25">
      <c r="A57" s="92" t="str">
        <f>A9</f>
        <v>par 2023. gada________________ceturksni</v>
      </c>
      <c r="B57" s="128"/>
      <c r="C57" s="71"/>
      <c r="D57" s="71"/>
      <c r="E57" s="71"/>
      <c r="G57" s="81"/>
    </row>
    <row r="58" spans="1:7" ht="13.8" x14ac:dyDescent="0.25">
      <c r="A58" s="71"/>
      <c r="B58" s="128"/>
      <c r="C58" s="71"/>
      <c r="D58" s="71"/>
      <c r="E58" s="71"/>
      <c r="G58" s="81"/>
    </row>
    <row r="59" spans="1:7" ht="50.4" customHeight="1" x14ac:dyDescent="0.25">
      <c r="A59" s="108" t="s">
        <v>4</v>
      </c>
      <c r="B59" s="129" t="s">
        <v>70</v>
      </c>
      <c r="C59" s="82" t="s">
        <v>42</v>
      </c>
      <c r="D59" s="82" t="s">
        <v>67</v>
      </c>
      <c r="E59" s="82" t="s">
        <v>82</v>
      </c>
      <c r="F59" s="82" t="s">
        <v>55</v>
      </c>
      <c r="G59" s="109" t="s">
        <v>26</v>
      </c>
    </row>
    <row r="60" spans="1:7" s="74" customFormat="1" ht="11.4" customHeight="1" x14ac:dyDescent="0.25">
      <c r="A60" s="183" t="s">
        <v>60</v>
      </c>
      <c r="B60" s="183"/>
      <c r="C60" s="94">
        <f>SUM(C61:C83)</f>
        <v>10609</v>
      </c>
      <c r="D60" s="94">
        <f>SUM(D61:D83)</f>
        <v>0</v>
      </c>
      <c r="E60" s="94">
        <f>SUM(E61:E83)</f>
        <v>0</v>
      </c>
      <c r="F60" s="94">
        <f>SUM(D60:E60)</f>
        <v>0</v>
      </c>
      <c r="G60" s="94">
        <f>C60-F60</f>
        <v>10609</v>
      </c>
    </row>
    <row r="61" spans="1:7" s="74" customFormat="1" ht="11.4" customHeight="1" x14ac:dyDescent="0.25">
      <c r="A61" s="80">
        <v>1</v>
      </c>
      <c r="B61" s="130" t="str">
        <f>Tāme!C13</f>
        <v>Tautas klases sacensības kāpšanas sportā. Boulderingā "Mini Utopija" 1.posms</v>
      </c>
      <c r="C61" s="89">
        <f>Tāme!W13</f>
        <v>286</v>
      </c>
      <c r="D61" s="83"/>
      <c r="E61" s="84"/>
      <c r="F61" s="89">
        <f>SUM(D61:E61)</f>
        <v>0</v>
      </c>
      <c r="G61" s="89">
        <f>SUM(C61-F61)</f>
        <v>286</v>
      </c>
    </row>
    <row r="62" spans="1:7" s="74" customFormat="1" ht="11.4" customHeight="1" x14ac:dyDescent="0.25">
      <c r="A62" s="80">
        <v>2</v>
      </c>
      <c r="B62" s="130" t="str">
        <f>Tāme!C14</f>
        <v>Sacensības alpīnisma tehnikā "Winter open"</v>
      </c>
      <c r="C62" s="89">
        <f>Tāme!W14</f>
        <v>286</v>
      </c>
      <c r="D62" s="83"/>
      <c r="E62" s="84"/>
      <c r="F62" s="89">
        <f t="shared" ref="F62:F107" si="0">SUM(D62:E62)</f>
        <v>0</v>
      </c>
      <c r="G62" s="89">
        <f t="shared" ref="G62:G68" si="1">SUM(C62-F62)</f>
        <v>286</v>
      </c>
    </row>
    <row r="63" spans="1:7" s="74" customFormat="1" ht="11.4" customHeight="1" x14ac:dyDescent="0.25">
      <c r="A63" s="80">
        <v>3</v>
      </c>
      <c r="B63" s="130" t="str">
        <f>Tāme!C15</f>
        <v xml:space="preserve">LČ kāpšanas sportā grūtajā kāpšanā “LEAD GAMES 2023” </v>
      </c>
      <c r="C63" s="89">
        <f>Tāme!W15</f>
        <v>955</v>
      </c>
      <c r="D63" s="83"/>
      <c r="E63" s="84"/>
      <c r="F63" s="89">
        <f t="shared" si="0"/>
        <v>0</v>
      </c>
      <c r="G63" s="89">
        <f t="shared" si="1"/>
        <v>955</v>
      </c>
    </row>
    <row r="64" spans="1:7" s="74" customFormat="1" ht="11.4" customHeight="1" x14ac:dyDescent="0.25">
      <c r="A64" s="80">
        <v>4</v>
      </c>
      <c r="B64" s="130" t="str">
        <f>Tāme!C16</f>
        <v>Alpīnistu atklātās sacensības kāpšanā "Individuāli"</v>
      </c>
      <c r="C64" s="89">
        <f>Tāme!W16</f>
        <v>286</v>
      </c>
      <c r="D64" s="83"/>
      <c r="E64" s="84"/>
      <c r="F64" s="89">
        <f t="shared" si="0"/>
        <v>0</v>
      </c>
      <c r="G64" s="89">
        <f t="shared" si="1"/>
        <v>286</v>
      </c>
    </row>
    <row r="65" spans="1:7" s="74" customFormat="1" ht="11.4" customHeight="1" x14ac:dyDescent="0.25">
      <c r="A65" s="80">
        <v>5</v>
      </c>
      <c r="B65" s="130" t="str">
        <f>Tāme!C17</f>
        <v>Latvijas čempionāts kāpšanas sportā, boulderingā "Falkors kauss 2023"</v>
      </c>
      <c r="C65" s="89">
        <f>Tāme!W17</f>
        <v>955</v>
      </c>
      <c r="D65" s="83"/>
      <c r="E65" s="84"/>
      <c r="F65" s="89">
        <f t="shared" si="0"/>
        <v>0</v>
      </c>
      <c r="G65" s="89">
        <f t="shared" si="1"/>
        <v>955</v>
      </c>
    </row>
    <row r="66" spans="1:7" s="74" customFormat="1" ht="11.4" customHeight="1" x14ac:dyDescent="0.25">
      <c r="A66" s="80">
        <v>6</v>
      </c>
      <c r="B66" s="130" t="str">
        <f>Tāme!C18</f>
        <v>Sacensības alpīnisma tehnikā "Alima Romanova kauss 2023"</v>
      </c>
      <c r="C66" s="89">
        <f>Tāme!W18</f>
        <v>196</v>
      </c>
      <c r="D66" s="83"/>
      <c r="E66" s="84"/>
      <c r="F66" s="89">
        <f t="shared" si="0"/>
        <v>0</v>
      </c>
      <c r="G66" s="89">
        <f t="shared" si="1"/>
        <v>196</v>
      </c>
    </row>
    <row r="67" spans="1:7" s="74" customFormat="1" ht="11.4" customHeight="1" x14ac:dyDescent="0.25">
      <c r="A67" s="80">
        <v>7</v>
      </c>
      <c r="B67" s="130" t="str">
        <f>Tāme!C19</f>
        <v>Tautas klases sacensības kāpšanas sportā ‘’BOULDERINGS VISIEM’”individuāli un komandās</v>
      </c>
      <c r="C67" s="89">
        <f>Tāme!W19</f>
        <v>286</v>
      </c>
      <c r="D67" s="85"/>
      <c r="E67" s="84"/>
      <c r="F67" s="89">
        <f t="shared" si="0"/>
        <v>0</v>
      </c>
      <c r="G67" s="89">
        <f t="shared" si="1"/>
        <v>286</v>
      </c>
    </row>
    <row r="68" spans="1:7" x14ac:dyDescent="0.25">
      <c r="A68" s="80">
        <v>8</v>
      </c>
      <c r="B68" s="130" t="str">
        <f>Tāme!C20</f>
        <v>Sacensības alpīnisma tehnikā "Sasaites"</v>
      </c>
      <c r="C68" s="89">
        <f>Tāme!W20</f>
        <v>286</v>
      </c>
      <c r="D68" s="84"/>
      <c r="E68" s="84"/>
      <c r="F68" s="89">
        <f t="shared" si="0"/>
        <v>0</v>
      </c>
      <c r="G68" s="89">
        <f t="shared" si="1"/>
        <v>286</v>
      </c>
    </row>
    <row r="69" spans="1:7" x14ac:dyDescent="0.25">
      <c r="A69" s="80">
        <v>9</v>
      </c>
      <c r="B69" s="130" t="str">
        <f>Tāme!C21</f>
        <v>LČ alpīnisma tehnikā "Zelmas Bej Mamokojana kauss"</v>
      </c>
      <c r="C69" s="89">
        <f>Tāme!W21</f>
        <v>1045</v>
      </c>
      <c r="D69" s="84"/>
      <c r="E69" s="84"/>
      <c r="F69" s="89">
        <f t="shared" ref="F69:F83" si="2">SUM(D69:E69)</f>
        <v>0</v>
      </c>
      <c r="G69" s="89">
        <f t="shared" ref="G69:G83" si="3">SUM(C69-F69)</f>
        <v>1045</v>
      </c>
    </row>
    <row r="70" spans="1:7" x14ac:dyDescent="0.25">
      <c r="A70" s="80">
        <v>10</v>
      </c>
      <c r="B70" s="130" t="str">
        <f>Tāme!C22</f>
        <v>Pasaules kausa posms kāpšanas sportā</v>
      </c>
      <c r="C70" s="89">
        <f>Tāme!W22</f>
        <v>1628</v>
      </c>
      <c r="D70" s="84"/>
      <c r="E70" s="84"/>
      <c r="F70" s="89">
        <f t="shared" si="2"/>
        <v>0</v>
      </c>
      <c r="G70" s="89">
        <f t="shared" si="3"/>
        <v>1628</v>
      </c>
    </row>
    <row r="71" spans="1:7" x14ac:dyDescent="0.25">
      <c r="A71" s="80">
        <v>11</v>
      </c>
      <c r="B71" s="130" t="str">
        <f>Tāme!C23</f>
        <v xml:space="preserve">Ogres atklātās sacensības grūtajā kāpšanā "Ogre Open 2023", </v>
      </c>
      <c r="C71" s="89">
        <f>Tāme!W23</f>
        <v>286</v>
      </c>
      <c r="D71" s="84"/>
      <c r="E71" s="84"/>
      <c r="F71" s="89">
        <f t="shared" si="2"/>
        <v>0</v>
      </c>
      <c r="G71" s="89">
        <f t="shared" si="3"/>
        <v>286</v>
      </c>
    </row>
    <row r="72" spans="1:7" x14ac:dyDescent="0.25">
      <c r="A72" s="80">
        <v>12</v>
      </c>
      <c r="B72" s="130" t="str">
        <f>Tāme!C24</f>
        <v>Kāpšanas sacensības alpīnismā</v>
      </c>
      <c r="C72" s="89">
        <f>Tāme!W24</f>
        <v>286</v>
      </c>
      <c r="D72" s="84"/>
      <c r="E72" s="84"/>
      <c r="F72" s="89">
        <f t="shared" si="2"/>
        <v>0</v>
      </c>
      <c r="G72" s="89">
        <f t="shared" si="3"/>
        <v>286</v>
      </c>
    </row>
    <row r="73" spans="1:7" x14ac:dyDescent="0.25">
      <c r="A73" s="80">
        <v>13</v>
      </c>
      <c r="B73" s="130" t="str">
        <f>Tāme!C25</f>
        <v>Alpīnisma tehnikas sacensības "Gandra kauss"</v>
      </c>
      <c r="C73" s="89">
        <f>Tāme!W25</f>
        <v>286</v>
      </c>
      <c r="D73" s="84"/>
      <c r="E73" s="84"/>
      <c r="F73" s="89">
        <f t="shared" si="2"/>
        <v>0</v>
      </c>
      <c r="G73" s="89">
        <f t="shared" si="3"/>
        <v>286</v>
      </c>
    </row>
    <row r="74" spans="1:7" x14ac:dyDescent="0.25">
      <c r="A74" s="80">
        <v>14</v>
      </c>
      <c r="B74" s="130" t="str">
        <f>Tāme!C26</f>
        <v>Sacensības kāpšanas sportā grūtā kāpšana un ātrumkāpšanā</v>
      </c>
      <c r="C74" s="89">
        <f>Tāme!W26</f>
        <v>286</v>
      </c>
      <c r="D74" s="84"/>
      <c r="E74" s="84"/>
      <c r="F74" s="89">
        <f t="shared" si="2"/>
        <v>0</v>
      </c>
      <c r="G74" s="89">
        <f t="shared" si="3"/>
        <v>286</v>
      </c>
    </row>
    <row r="75" spans="1:7" x14ac:dyDescent="0.25">
      <c r="A75" s="80">
        <v>15</v>
      </c>
      <c r="B75" s="130" t="str">
        <f>Tāme!C27</f>
        <v>Tautas klases sacensības kāpšanas sportā. boulderingā "Mini Utopija" 2.posms</v>
      </c>
      <c r="C75" s="89">
        <f>Tāme!W27</f>
        <v>286</v>
      </c>
      <c r="D75" s="84"/>
      <c r="E75" s="84"/>
      <c r="F75" s="89">
        <f t="shared" si="2"/>
        <v>0</v>
      </c>
      <c r="G75" s="89">
        <f t="shared" si="3"/>
        <v>286</v>
      </c>
    </row>
    <row r="76" spans="1:7" x14ac:dyDescent="0.25">
      <c r="A76" s="80">
        <v>16</v>
      </c>
      <c r="B76" s="130" t="str">
        <f>Tāme!C28</f>
        <v>Seminārs sportistiem, treneriem un interesentiem</v>
      </c>
      <c r="C76" s="89">
        <f>Tāme!W28</f>
        <v>300</v>
      </c>
      <c r="D76" s="84"/>
      <c r="E76" s="84"/>
      <c r="F76" s="89">
        <f t="shared" si="2"/>
        <v>0</v>
      </c>
      <c r="G76" s="89">
        <f t="shared" si="3"/>
        <v>300</v>
      </c>
    </row>
    <row r="77" spans="1:7" x14ac:dyDescent="0.25">
      <c r="A77" s="80">
        <v>17</v>
      </c>
      <c r="B77" s="130" t="str">
        <f>Tāme!C29</f>
        <v>Latvijas kausa posms bouldderingā Boulderfest vol5</v>
      </c>
      <c r="C77" s="89">
        <f>Tāme!W29</f>
        <v>668</v>
      </c>
      <c r="D77" s="84"/>
      <c r="E77" s="84"/>
      <c r="F77" s="89">
        <f t="shared" si="2"/>
        <v>0</v>
      </c>
      <c r="G77" s="89">
        <f t="shared" si="3"/>
        <v>668</v>
      </c>
    </row>
    <row r="78" spans="1:7" x14ac:dyDescent="0.25">
      <c r="A78" s="80">
        <v>18</v>
      </c>
      <c r="B78" s="130" t="str">
        <f>Tāme!C30</f>
        <v>Sacensības kāpšanas sportā "Novadnieki OPEN"</v>
      </c>
      <c r="C78" s="89">
        <f>Tāme!W30</f>
        <v>286</v>
      </c>
      <c r="D78" s="84"/>
      <c r="E78" s="84"/>
      <c r="F78" s="89">
        <f t="shared" si="2"/>
        <v>0</v>
      </c>
      <c r="G78" s="89">
        <f t="shared" si="3"/>
        <v>286</v>
      </c>
    </row>
    <row r="79" spans="1:7" x14ac:dyDescent="0.25">
      <c r="A79" s="80">
        <v>19</v>
      </c>
      <c r="B79" s="130" t="str">
        <f>Tāme!C31</f>
        <v>Piedzīvojumu sacensības 'Remoss 2023'</v>
      </c>
      <c r="C79" s="89">
        <f>Tāme!W31</f>
        <v>286</v>
      </c>
      <c r="D79" s="84"/>
      <c r="E79" s="84"/>
      <c r="F79" s="89">
        <f t="shared" si="2"/>
        <v>0</v>
      </c>
      <c r="G79" s="89">
        <f t="shared" si="3"/>
        <v>286</v>
      </c>
    </row>
    <row r="80" spans="1:7" x14ac:dyDescent="0.25">
      <c r="A80" s="80">
        <v>20</v>
      </c>
      <c r="B80" s="130" t="str">
        <f>Tāme!C32</f>
        <v>Sacensības alpīnisma tehnikā "Sasaites"</v>
      </c>
      <c r="C80" s="89">
        <f>Tāme!W32</f>
        <v>286</v>
      </c>
      <c r="D80" s="84"/>
      <c r="E80" s="84"/>
      <c r="F80" s="89">
        <f t="shared" si="2"/>
        <v>0</v>
      </c>
      <c r="G80" s="89">
        <f t="shared" si="3"/>
        <v>286</v>
      </c>
    </row>
    <row r="81" spans="1:7" x14ac:dyDescent="0.25">
      <c r="A81" s="80">
        <v>21</v>
      </c>
      <c r="B81" s="130" t="str">
        <f>Tāme!C33</f>
        <v>Tautas klases sacensības kāpšanas sportā "Utopija 2023"</v>
      </c>
      <c r="C81" s="89">
        <f>Tāme!W33</f>
        <v>286</v>
      </c>
      <c r="D81" s="84"/>
      <c r="E81" s="84"/>
      <c r="F81" s="89">
        <f t="shared" si="2"/>
        <v>0</v>
      </c>
      <c r="G81" s="89">
        <f t="shared" si="3"/>
        <v>286</v>
      </c>
    </row>
    <row r="82" spans="1:7" x14ac:dyDescent="0.25">
      <c r="A82" s="80">
        <v>22</v>
      </c>
      <c r="B82" s="130" t="str">
        <f>Tāme!C34</f>
        <v>Tautas klases sacensības kāpšanas sportā ‘’BOULDERINGS VISIEM’”individuāli un komandās</v>
      </c>
      <c r="C82" s="89">
        <f>Tāme!W34</f>
        <v>286</v>
      </c>
      <c r="D82" s="84"/>
      <c r="E82" s="84"/>
      <c r="F82" s="89">
        <f t="shared" si="2"/>
        <v>0</v>
      </c>
      <c r="G82" s="89">
        <f t="shared" si="3"/>
        <v>286</v>
      </c>
    </row>
    <row r="83" spans="1:7" x14ac:dyDescent="0.25">
      <c r="A83" s="80">
        <v>23</v>
      </c>
      <c r="B83" s="130" t="str">
        <f>Tāme!C35</f>
        <v>Latvijas reitings Kāpšanas sportā</v>
      </c>
      <c r="C83" s="89">
        <f>Tāme!W35</f>
        <v>572</v>
      </c>
      <c r="D83" s="84"/>
      <c r="E83" s="84"/>
      <c r="F83" s="89">
        <f t="shared" si="2"/>
        <v>0</v>
      </c>
      <c r="G83" s="89">
        <f t="shared" si="3"/>
        <v>572</v>
      </c>
    </row>
    <row r="84" spans="1:7" ht="31.5" customHeight="1" x14ac:dyDescent="0.25">
      <c r="A84" s="184" t="s">
        <v>61</v>
      </c>
      <c r="B84" s="184"/>
      <c r="C84" s="95">
        <f>SUM(C85:C104)</f>
        <v>10066</v>
      </c>
      <c r="D84" s="95">
        <f>SUM(D85:D104)</f>
        <v>0</v>
      </c>
      <c r="E84" s="95">
        <f>SUM(E85:E104)</f>
        <v>0</v>
      </c>
      <c r="F84" s="96">
        <f>SUM(D84:E84)</f>
        <v>0</v>
      </c>
      <c r="G84" s="96">
        <f>C84-F84</f>
        <v>10066</v>
      </c>
    </row>
    <row r="85" spans="1:7" x14ac:dyDescent="0.25">
      <c r="A85" s="80">
        <v>1</v>
      </c>
      <c r="B85" s="130" t="str">
        <f>Tāme!C37</f>
        <v>Latvijas kausa 1.posma sacensības sporta tūrismā</v>
      </c>
      <c r="C85" s="89">
        <f>Tāme!W37</f>
        <v>668</v>
      </c>
      <c r="D85" s="84"/>
      <c r="E85" s="84"/>
      <c r="F85" s="89">
        <f t="shared" si="0"/>
        <v>0</v>
      </c>
      <c r="G85" s="89">
        <f t="shared" ref="G85:G94" si="4">SUM(C85-F85)</f>
        <v>668</v>
      </c>
    </row>
    <row r="86" spans="1:7" x14ac:dyDescent="0.25">
      <c r="A86" s="80">
        <v>2</v>
      </c>
      <c r="B86" s="130" t="str">
        <f>Tāme!C38</f>
        <v>Rīgas Skolēnu pils atklātās sacensības kāpšanas sportā I grūtajā kāpšanā H un Hm grupa</v>
      </c>
      <c r="C86" s="89">
        <f>Tāme!W38</f>
        <v>286</v>
      </c>
      <c r="D86" s="84"/>
      <c r="E86" s="84"/>
      <c r="F86" s="89">
        <f t="shared" si="0"/>
        <v>0</v>
      </c>
      <c r="G86" s="89">
        <f t="shared" si="4"/>
        <v>286</v>
      </c>
    </row>
    <row r="87" spans="1:7" x14ac:dyDescent="0.25">
      <c r="A87" s="80">
        <v>3</v>
      </c>
      <c r="B87" s="130" t="str">
        <f>Tāme!C39</f>
        <v>Latvijas kauss  grūtājā kāpšanā ar augšējo drošināšanu bērniem un jauniešiem, 1. posms</v>
      </c>
      <c r="C87" s="89">
        <f>Tāme!W39</f>
        <v>668</v>
      </c>
      <c r="D87" s="84"/>
      <c r="E87" s="84"/>
      <c r="F87" s="89">
        <f t="shared" si="0"/>
        <v>0</v>
      </c>
      <c r="G87" s="89">
        <f t="shared" si="4"/>
        <v>668</v>
      </c>
    </row>
    <row r="88" spans="1:7" x14ac:dyDescent="0.25">
      <c r="A88" s="80">
        <v>4</v>
      </c>
      <c r="B88" s="130" t="str">
        <f>Tāme!C40</f>
        <v>Latvijas kauss  grūtājā kāpšanā ar augšējo drošināšanu bērniem un jauniešiem, 2. posms</v>
      </c>
      <c r="C88" s="89">
        <f>Tāme!W40</f>
        <v>668</v>
      </c>
      <c r="D88" s="84"/>
      <c r="E88" s="84"/>
      <c r="F88" s="89">
        <f t="shared" si="0"/>
        <v>0</v>
      </c>
      <c r="G88" s="89">
        <f t="shared" si="4"/>
        <v>668</v>
      </c>
    </row>
    <row r="89" spans="1:7" x14ac:dyDescent="0.25">
      <c r="A89" s="19">
        <v>5</v>
      </c>
      <c r="B89" s="130" t="str">
        <f>Tāme!C41</f>
        <v>Latvijas kausa 2.posma sacensības „Rīgas Skolēnu pils 33.atklātās sacensības sporta tūrismā”</v>
      </c>
      <c r="C89" s="89">
        <f>Tāme!W41</f>
        <v>668</v>
      </c>
      <c r="D89" s="84"/>
      <c r="E89" s="84"/>
      <c r="F89" s="89">
        <f t="shared" si="0"/>
        <v>0</v>
      </c>
      <c r="G89" s="89">
        <f t="shared" si="4"/>
        <v>668</v>
      </c>
    </row>
    <row r="90" spans="1:7" x14ac:dyDescent="0.25">
      <c r="A90" s="19">
        <v>6</v>
      </c>
      <c r="B90" s="130" t="str">
        <f>Tāme!C42</f>
        <v>Eiropas kauss kāpšanas sportā, posms jauniešiem boulderingā</v>
      </c>
      <c r="C90" s="89">
        <f>Tāme!W42</f>
        <v>300</v>
      </c>
      <c r="D90" s="84"/>
      <c r="E90" s="84"/>
      <c r="F90" s="89">
        <f t="shared" si="0"/>
        <v>0</v>
      </c>
      <c r="G90" s="89">
        <f t="shared" si="4"/>
        <v>300</v>
      </c>
    </row>
    <row r="91" spans="1:7" x14ac:dyDescent="0.25">
      <c r="A91" s="19">
        <v>7</v>
      </c>
      <c r="B91" s="130" t="str">
        <f>Tāme!C43</f>
        <v>Rīgas Skolēnu pils atklātās sacensības kāpšanas sportā II grūtajā kāpšanā H un Hm grupa</v>
      </c>
      <c r="C91" s="89">
        <f>Tāme!W43</f>
        <v>286</v>
      </c>
      <c r="D91" s="84"/>
      <c r="E91" s="84"/>
      <c r="F91" s="89">
        <f t="shared" si="0"/>
        <v>0</v>
      </c>
      <c r="G91" s="89">
        <f t="shared" si="4"/>
        <v>286</v>
      </c>
    </row>
    <row r="92" spans="1:7" x14ac:dyDescent="0.25">
      <c r="A92" s="19">
        <v>8</v>
      </c>
      <c r="B92" s="130" t="str">
        <f>Tāme!C44</f>
        <v>Eiropas kauss kāpšanas sportā, posms jauniešiem boulderingā</v>
      </c>
      <c r="C92" s="89">
        <f>Tāme!W44</f>
        <v>100</v>
      </c>
      <c r="D92" s="84"/>
      <c r="E92" s="84"/>
      <c r="F92" s="89">
        <f t="shared" si="0"/>
        <v>0</v>
      </c>
      <c r="G92" s="89">
        <f t="shared" si="4"/>
        <v>100</v>
      </c>
    </row>
    <row r="93" spans="1:7" x14ac:dyDescent="0.25">
      <c r="A93" s="19">
        <v>9</v>
      </c>
      <c r="B93" s="130" t="str">
        <f>Tāme!C45</f>
        <v>Latvijas čempionāts un meistarsacīkstes - Latvijas skolēnu 77.spartakiāde sporta tūrismā</v>
      </c>
      <c r="C93" s="89">
        <f>Tāme!W45</f>
        <v>955</v>
      </c>
      <c r="D93" s="84"/>
      <c r="E93" s="84"/>
      <c r="F93" s="89">
        <f t="shared" si="0"/>
        <v>0</v>
      </c>
      <c r="G93" s="89">
        <f t="shared" si="4"/>
        <v>955</v>
      </c>
    </row>
    <row r="94" spans="1:7" x14ac:dyDescent="0.25">
      <c r="A94" s="19">
        <v>10</v>
      </c>
      <c r="B94" s="130" t="str">
        <f>Tāme!C46</f>
        <v>Latvijas čempionāts boulderingā bērniem un jauniešiem 2023</v>
      </c>
      <c r="C94" s="89">
        <f>Tāme!W46</f>
        <v>955</v>
      </c>
      <c r="D94" s="84"/>
      <c r="E94" s="84"/>
      <c r="F94" s="89">
        <f t="shared" si="0"/>
        <v>0</v>
      </c>
      <c r="G94" s="89">
        <f t="shared" si="4"/>
        <v>955</v>
      </c>
    </row>
    <row r="95" spans="1:7" x14ac:dyDescent="0.25">
      <c r="A95" s="19">
        <v>11</v>
      </c>
      <c r="B95" s="130" t="str">
        <f>Tāme!C47</f>
        <v>Eiropas kauss kāpšanas sportā, posms jauniešiem boulderingā</v>
      </c>
      <c r="C95" s="89">
        <f>Tāme!W47</f>
        <v>300</v>
      </c>
      <c r="D95" s="84"/>
      <c r="E95" s="84"/>
      <c r="F95" s="89">
        <f t="shared" ref="F95:F104" si="5">SUM(D95:E95)</f>
        <v>0</v>
      </c>
      <c r="G95" s="89">
        <f t="shared" ref="G95:G104" si="6">SUM(C95-F95)</f>
        <v>300</v>
      </c>
    </row>
    <row r="96" spans="1:7" x14ac:dyDescent="0.25">
      <c r="A96" s="19">
        <v>12</v>
      </c>
      <c r="B96" s="130" t="str">
        <f>Tāme!C48</f>
        <v>Eiropas kauss kāpšanas sportā, posms jauniešiem grūtajā kāpšanā</v>
      </c>
      <c r="C96" s="89">
        <f>Tāme!W48</f>
        <v>100</v>
      </c>
      <c r="D96" s="84"/>
      <c r="E96" s="84"/>
      <c r="F96" s="89">
        <f t="shared" si="5"/>
        <v>0</v>
      </c>
      <c r="G96" s="89">
        <f t="shared" si="6"/>
        <v>100</v>
      </c>
    </row>
    <row r="97" spans="1:7" x14ac:dyDescent="0.25">
      <c r="A97" s="19">
        <v>13</v>
      </c>
      <c r="B97" s="130" t="str">
        <f>Tāme!C49</f>
        <v>Eiropas čempionāts kāpšanas sportā jauniešiem</v>
      </c>
      <c r="C97" s="89">
        <f>Tāme!W49</f>
        <v>200</v>
      </c>
      <c r="D97" s="84"/>
      <c r="E97" s="84"/>
      <c r="F97" s="89">
        <f t="shared" si="5"/>
        <v>0</v>
      </c>
      <c r="G97" s="89">
        <f t="shared" si="6"/>
        <v>200</v>
      </c>
    </row>
    <row r="98" spans="1:7" x14ac:dyDescent="0.25">
      <c r="A98" s="19">
        <v>14</v>
      </c>
      <c r="B98" s="130" t="str">
        <f>Tāme!C50</f>
        <v>Sacensības alpīnisma tehnikā bērniem un jauniešiem</v>
      </c>
      <c r="C98" s="89">
        <f>Tāme!W50</f>
        <v>286</v>
      </c>
      <c r="D98" s="84"/>
      <c r="E98" s="84"/>
      <c r="F98" s="89">
        <f t="shared" si="5"/>
        <v>0</v>
      </c>
      <c r="G98" s="89">
        <f t="shared" si="6"/>
        <v>286</v>
      </c>
    </row>
    <row r="99" spans="1:7" x14ac:dyDescent="0.25">
      <c r="A99" s="19">
        <v>15</v>
      </c>
      <c r="B99" s="130" t="str">
        <f>Tāme!C51</f>
        <v>Latvijas kauss boulderingā bērniem un jauniešiem</v>
      </c>
      <c r="C99" s="89">
        <f>Tāme!W51</f>
        <v>668</v>
      </c>
      <c r="D99" s="84"/>
      <c r="E99" s="84"/>
      <c r="F99" s="89">
        <f t="shared" si="5"/>
        <v>0</v>
      </c>
      <c r="G99" s="89">
        <f t="shared" si="6"/>
        <v>668</v>
      </c>
    </row>
    <row r="100" spans="1:7" x14ac:dyDescent="0.25">
      <c r="A100" s="19">
        <v>16</v>
      </c>
      <c r="B100" s="130" t="str">
        <f>Tāme!C52</f>
        <v>Latvijas kausa 3.posma sacensības sporta tūrismā “O. Kalpaka piemiņas kauss - 2023”</v>
      </c>
      <c r="C100" s="89">
        <f>Tāme!W52</f>
        <v>668</v>
      </c>
      <c r="D100" s="84"/>
      <c r="E100" s="84"/>
      <c r="F100" s="89">
        <f t="shared" si="5"/>
        <v>0</v>
      </c>
      <c r="G100" s="89">
        <f t="shared" si="6"/>
        <v>668</v>
      </c>
    </row>
    <row r="101" spans="1:7" x14ac:dyDescent="0.25">
      <c r="A101" s="19">
        <v>17</v>
      </c>
      <c r="B101" s="130" t="str">
        <f>Tāme!C53</f>
        <v>Latvijas kausa grūtajā kāpšanā ar augšējo drošināšanu bērniem,  3. posms</v>
      </c>
      <c r="C101" s="89">
        <f>Tāme!W53</f>
        <v>668</v>
      </c>
      <c r="D101" s="84"/>
      <c r="E101" s="84"/>
      <c r="F101" s="89">
        <f t="shared" si="5"/>
        <v>0</v>
      </c>
      <c r="G101" s="89">
        <f t="shared" si="6"/>
        <v>668</v>
      </c>
    </row>
    <row r="102" spans="1:7" x14ac:dyDescent="0.25">
      <c r="A102" s="19">
        <v>18</v>
      </c>
      <c r="B102" s="130" t="str">
        <f>Tāme!C54</f>
        <v>Sacensības alpīnisma tehnikā bērniem un jauniešiem</v>
      </c>
      <c r="C102" s="89">
        <f>Tāme!W54</f>
        <v>286</v>
      </c>
      <c r="D102" s="84"/>
      <c r="E102" s="84"/>
      <c r="F102" s="89">
        <f t="shared" si="5"/>
        <v>0</v>
      </c>
      <c r="G102" s="89">
        <f t="shared" si="6"/>
        <v>286</v>
      </c>
    </row>
    <row r="103" spans="1:7" x14ac:dyDescent="0.25">
      <c r="A103" s="19">
        <v>19</v>
      </c>
      <c r="B103" s="130" t="str">
        <f>Tāme!C55</f>
        <v xml:space="preserve">Latvijas kausa 4.posma sacensības sporta tūrismā </v>
      </c>
      <c r="C103" s="89">
        <f>Tāme!W55</f>
        <v>668</v>
      </c>
      <c r="D103" s="84"/>
      <c r="E103" s="84"/>
      <c r="F103" s="89">
        <f t="shared" si="5"/>
        <v>0</v>
      </c>
      <c r="G103" s="89">
        <f t="shared" si="6"/>
        <v>668</v>
      </c>
    </row>
    <row r="104" spans="1:7" x14ac:dyDescent="0.25">
      <c r="A104" s="19">
        <v>20</v>
      </c>
      <c r="B104" s="130" t="str">
        <f>Tāme!C56</f>
        <v>Latvijas reitings sporta tūrismā</v>
      </c>
      <c r="C104" s="89">
        <f>Tāme!W56</f>
        <v>668</v>
      </c>
      <c r="D104" s="84"/>
      <c r="E104" s="84"/>
      <c r="F104" s="89">
        <f t="shared" si="5"/>
        <v>0</v>
      </c>
      <c r="G104" s="89">
        <f t="shared" si="6"/>
        <v>668</v>
      </c>
    </row>
    <row r="105" spans="1:7" s="88" customFormat="1" ht="30.6" customHeight="1" x14ac:dyDescent="0.25">
      <c r="A105" s="184" t="s">
        <v>62</v>
      </c>
      <c r="B105" s="184"/>
      <c r="C105" s="96">
        <f>SUM(C106:C107)</f>
        <v>420</v>
      </c>
      <c r="D105" s="96">
        <f>SUM(D107:D107)</f>
        <v>0</v>
      </c>
      <c r="E105" s="96">
        <f>SUM(E107:E107)</f>
        <v>0</v>
      </c>
      <c r="F105" s="96">
        <f>SUM(D105:E105)</f>
        <v>0</v>
      </c>
      <c r="G105" s="96">
        <f>C105-F105</f>
        <v>420</v>
      </c>
    </row>
    <row r="106" spans="1:7" x14ac:dyDescent="0.25">
      <c r="A106" s="19">
        <v>1</v>
      </c>
      <c r="B106" s="130" t="str">
        <f>Tāme!C58</f>
        <v>Dalība IFSC ĢA</v>
      </c>
      <c r="C106" s="89">
        <f>Tāme!W58</f>
        <v>400</v>
      </c>
      <c r="D106" s="84"/>
      <c r="E106" s="84"/>
      <c r="F106" s="89">
        <f t="shared" ref="F106" si="7">SUM(D106:E106)</f>
        <v>0</v>
      </c>
      <c r="G106" s="89">
        <f>SUM(C106-F106)</f>
        <v>400</v>
      </c>
    </row>
    <row r="107" spans="1:7" x14ac:dyDescent="0.25">
      <c r="A107" s="19">
        <v>2</v>
      </c>
      <c r="B107" s="130" t="str">
        <f>Tāme!C59</f>
        <v>Administratīvās izmaksas</v>
      </c>
      <c r="C107" s="89">
        <f>Tāme!W59</f>
        <v>20</v>
      </c>
      <c r="D107" s="84"/>
      <c r="E107" s="84"/>
      <c r="F107" s="89">
        <f t="shared" si="0"/>
        <v>0</v>
      </c>
      <c r="G107" s="89">
        <f>SUM(C107-F107)</f>
        <v>20</v>
      </c>
    </row>
    <row r="108" spans="1:7" s="88" customFormat="1" x14ac:dyDescent="0.25">
      <c r="A108" s="189" t="s">
        <v>54</v>
      </c>
      <c r="B108" s="189"/>
      <c r="C108" s="87">
        <f>SUM(C105,C84,C60)</f>
        <v>21095</v>
      </c>
      <c r="D108" s="87">
        <f>SUM(D105,D84,D60)</f>
        <v>0</v>
      </c>
      <c r="E108" s="87">
        <f>SUM(E105,E84,E60)</f>
        <v>0</v>
      </c>
      <c r="F108" s="87">
        <f>SUM(D108:E108)</f>
        <v>0</v>
      </c>
      <c r="G108" s="86">
        <f>C108-F108</f>
        <v>21095</v>
      </c>
    </row>
    <row r="110" spans="1:7" x14ac:dyDescent="0.25">
      <c r="A110" s="84"/>
      <c r="B110" s="131" t="s">
        <v>71</v>
      </c>
    </row>
    <row r="111" spans="1:7" x14ac:dyDescent="0.25">
      <c r="A111" s="90"/>
      <c r="B111" s="131" t="s">
        <v>76</v>
      </c>
    </row>
    <row r="115" spans="1:1" x14ac:dyDescent="0.25">
      <c r="A115" s="1" t="s">
        <v>158</v>
      </c>
    </row>
  </sheetData>
  <mergeCells count="14">
    <mergeCell ref="A105:B105"/>
    <mergeCell ref="A108:B108"/>
    <mergeCell ref="A8:E8"/>
    <mergeCell ref="A51:E51"/>
    <mergeCell ref="A52:E52"/>
    <mergeCell ref="A54:D54"/>
    <mergeCell ref="A55:D55"/>
    <mergeCell ref="A3:E3"/>
    <mergeCell ref="A60:B60"/>
    <mergeCell ref="A84:B84"/>
    <mergeCell ref="A33:E33"/>
    <mergeCell ref="A4:E4"/>
    <mergeCell ref="A7:D7"/>
    <mergeCell ref="A6:D6"/>
  </mergeCells>
  <pageMargins left="0.70866141732283472" right="0.70866141732283472" top="0.74803149606299213" bottom="0.74803149606299213" header="0.31496062992125984" footer="0.31496062992125984"/>
  <pageSetup scale="82" fitToHeight="0"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  <ignoredErrors>
    <ignoredError sqref="G84 G105 F107" formula="1"/>
    <ignoredError sqref="C31:E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Tāme</vt:lpstr>
      <vt:lpstr>Finansēšanas plāns</vt:lpstr>
      <vt:lpstr>Atskaite</vt:lpstr>
    </vt:vector>
  </TitlesOfParts>
  <Company>LSFP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&lt;maris.liepins@lsfp.lv&gt;</dc:creator>
  <cp:lastModifiedBy>User</cp:lastModifiedBy>
  <cp:lastPrinted>2023-07-17T05:24:46Z</cp:lastPrinted>
  <dcterms:created xsi:type="dcterms:W3CDTF">2002-02-14T07:19:10Z</dcterms:created>
  <dcterms:modified xsi:type="dcterms:W3CDTF">2023-09-17T08:02:28Z</dcterms:modified>
</cp:coreProperties>
</file>